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э551" sheetId="34" r:id="rId1"/>
  </sheets>
  <definedNames>
    <definedName name="_xlnm._FilterDatabase" localSheetId="0" hidden="1">э551!$A$32:$I$32</definedName>
  </definedNames>
  <calcPr calcId="125725"/>
</workbook>
</file>

<file path=xl/calcChain.xml><?xml version="1.0" encoding="utf-8"?>
<calcChain xmlns="http://schemas.openxmlformats.org/spreadsheetml/2006/main">
  <c r="I35" i="34"/>
  <c r="I40" l="1"/>
  <c r="I42"/>
  <c r="I41"/>
  <c r="I36" l="1"/>
  <c r="I39" l="1"/>
  <c r="I38"/>
  <c r="I24"/>
  <c r="I37" l="1"/>
  <c r="F28" l="1"/>
  <c r="G38"/>
  <c r="G36" l="1"/>
  <c r="H36" s="1"/>
  <c r="G39" l="1"/>
  <c r="G37"/>
  <c r="H37" s="1"/>
  <c r="H42" l="1"/>
  <c r="G42"/>
  <c r="G35"/>
  <c r="F31" l="1"/>
  <c r="F30"/>
  <c r="F29"/>
  <c r="F27"/>
  <c r="F26"/>
  <c r="F25"/>
  <c r="F24"/>
  <c r="H39" l="1"/>
  <c r="I31"/>
  <c r="J31" s="1"/>
  <c r="I30"/>
  <c r="I29"/>
  <c r="I28"/>
  <c r="J28" s="1"/>
  <c r="I27"/>
  <c r="J27" s="1"/>
  <c r="I26"/>
  <c r="J26" s="1"/>
  <c r="I25"/>
  <c r="J25" s="1"/>
  <c r="J24"/>
  <c r="G40" l="1"/>
  <c r="H40" s="1"/>
  <c r="J29"/>
  <c r="J30"/>
  <c r="H35"/>
  <c r="G41"/>
  <c r="H41" s="1"/>
  <c r="H38"/>
</calcChain>
</file>

<file path=xl/sharedStrings.xml><?xml version="1.0" encoding="utf-8"?>
<sst xmlns="http://schemas.openxmlformats.org/spreadsheetml/2006/main" count="122" uniqueCount="89">
  <si>
    <t>ТЕХНИКО-ЭКОНОМИЧЕСКОЕ ОБОСНОВАНИЕ ВЫБОРА ПОСТАВЩИКА ФОРМОКОМПЛЕКТА</t>
  </si>
  <si>
    <t>Наименование изделия</t>
  </si>
  <si>
    <t>Условия приобретения</t>
  </si>
  <si>
    <t xml:space="preserve">1. </t>
  </si>
  <si>
    <t>Комплектность</t>
  </si>
  <si>
    <t>№ п.п.</t>
  </si>
  <si>
    <t>Ед. изм.</t>
  </si>
  <si>
    <t>Наименование</t>
  </si>
  <si>
    <t xml:space="preserve">шт. </t>
  </si>
  <si>
    <t>Чистовая форма</t>
  </si>
  <si>
    <t>2.</t>
  </si>
  <si>
    <t>Срок изготовления и поставки</t>
  </si>
  <si>
    <t>ОМКО (Хорватия)</t>
  </si>
  <si>
    <t>период изготовления, дней</t>
  </si>
  <si>
    <t>Период доставки, дней</t>
  </si>
  <si>
    <t>Условия оплаты. Стоимость</t>
  </si>
  <si>
    <t>Наименование поставщика</t>
  </si>
  <si>
    <t>Аванс %</t>
  </si>
  <si>
    <t>стоимость руб (без НДС)</t>
  </si>
  <si>
    <t>Заключение</t>
  </si>
  <si>
    <t>Выбран поставщик</t>
  </si>
  <si>
    <t>Основание</t>
  </si>
  <si>
    <t>Проект согласован:</t>
  </si>
  <si>
    <t>Коммерческий директор</t>
  </si>
  <si>
    <t>А.П. Мор</t>
  </si>
  <si>
    <t>условия доставки</t>
  </si>
  <si>
    <t>Второй аванс %</t>
  </si>
  <si>
    <t>$</t>
  </si>
  <si>
    <t>€</t>
  </si>
  <si>
    <t>стоимость руб (с НДС)</t>
  </si>
  <si>
    <t>НДС 18%</t>
  </si>
  <si>
    <t>стоимость (вал)</t>
  </si>
  <si>
    <t>стоимость доставки (вал)</t>
  </si>
  <si>
    <t>DAP Н-ск</t>
  </si>
  <si>
    <t>Начальник ПЭО</t>
  </si>
  <si>
    <t>И.В. Горобец</t>
  </si>
  <si>
    <t>Утверждаю:</t>
  </si>
  <si>
    <t>Генеральный директор</t>
  </si>
  <si>
    <t>Директор по производству</t>
  </si>
  <si>
    <t>/________________/</t>
  </si>
  <si>
    <t>итого срок поставки</t>
  </si>
  <si>
    <t>дутьевая головка</t>
  </si>
  <si>
    <t>Чистовой поддон</t>
  </si>
  <si>
    <t>Componenta Moravia s.r.o.</t>
  </si>
  <si>
    <t>Стеклоформ (китай)</t>
  </si>
  <si>
    <t>Гласс Молд (Китай)</t>
  </si>
  <si>
    <t>курс валют</t>
  </si>
  <si>
    <t>Наим-е производителя</t>
  </si>
  <si>
    <t>Changshu Yulong Mould Co.,Ltd.</t>
  </si>
  <si>
    <t>Changshu Huazhong Mould Factory</t>
  </si>
  <si>
    <t>В.А. Журавлев</t>
  </si>
  <si>
    <t>А.С. Яковлев</t>
  </si>
  <si>
    <t>OMCO d.o.o.</t>
  </si>
  <si>
    <t>Componenta Moravia s.r.o. (Чехия)</t>
  </si>
  <si>
    <t>COMPONENTA MORAVIA,s.r.o.</t>
  </si>
  <si>
    <t>валовый ресурс, на чистовую</t>
  </si>
  <si>
    <t>стоимость руб на единицу ресурса</t>
  </si>
  <si>
    <t>Общий ресурс</t>
  </si>
  <si>
    <t>Проект подготовил:</t>
  </si>
  <si>
    <t>Заместитель коммерческого директора</t>
  </si>
  <si>
    <t>С.О. Перевозчиков</t>
  </si>
  <si>
    <t>Спаркс Лимитед</t>
  </si>
  <si>
    <t>отсрочка - 30 дней</t>
  </si>
  <si>
    <t xml:space="preserve">Changshu Jinggong Mould Mfg Co., Ltd </t>
  </si>
  <si>
    <t>Ross Mould (Венгрия)</t>
  </si>
  <si>
    <t>Новые продукты (Китай)</t>
  </si>
  <si>
    <t>прессголовка</t>
  </si>
  <si>
    <t>трубка дутьевой головки</t>
  </si>
  <si>
    <t>воронка</t>
  </si>
  <si>
    <t>ПСИ ООО (Китай)</t>
  </si>
  <si>
    <t>Стеклоформ (Китай)</t>
  </si>
  <si>
    <t>ChangShu RuiFeng  Mould Co., Ltd</t>
  </si>
  <si>
    <t>ChangShu RuiFeng  Mould Co., Ltd (Китай)</t>
  </si>
  <si>
    <t>Держатель графитовой вставки</t>
  </si>
  <si>
    <t>Вставка графитовая</t>
  </si>
  <si>
    <t>пар</t>
  </si>
  <si>
    <t>Плунжер</t>
  </si>
  <si>
    <t>Втулка плунжера</t>
  </si>
  <si>
    <t>Горловое кольцо</t>
  </si>
  <si>
    <t>Центрирующее кольцо</t>
  </si>
  <si>
    <t>DDP Н-ск</t>
  </si>
  <si>
    <t>EXW</t>
  </si>
  <si>
    <t>на 24.04.17</t>
  </si>
  <si>
    <t>э551</t>
  </si>
  <si>
    <t>Черновая форма</t>
  </si>
  <si>
    <t>количество E551</t>
  </si>
  <si>
    <t>Новые продукты ООО</t>
  </si>
  <si>
    <t>1. Лучшее ценовое предложение</t>
  </si>
  <si>
    <t>за счет АО "Завод "Экран"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</si>
</sst>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1F497D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0" fontId="4" fillId="0" borderId="0" xfId="0" applyFont="1" applyAlignment="1">
      <alignment horizontal="left" indent="5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Alignme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0" fontId="6" fillId="0" borderId="2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0" borderId="11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8" xfId="0" applyFont="1" applyBorder="1"/>
    <xf numFmtId="0" fontId="1" fillId="0" borderId="30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4" fontId="1" fillId="0" borderId="5" xfId="0" applyNumberFormat="1" applyFont="1" applyFill="1" applyBorder="1"/>
    <xf numFmtId="0" fontId="1" fillId="0" borderId="28" xfId="0" applyFont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4" fontId="1" fillId="0" borderId="7" xfId="0" applyNumberFormat="1" applyFont="1" applyFill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" fontId="1" fillId="0" borderId="31" xfId="0" applyNumberFormat="1" applyFont="1" applyBorder="1"/>
    <xf numFmtId="4" fontId="1" fillId="0" borderId="9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4" fontId="1" fillId="0" borderId="0" xfId="0" applyNumberFormat="1" applyFont="1" applyBorder="1" applyAlignment="1"/>
    <xf numFmtId="0" fontId="1" fillId="0" borderId="6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5" xfId="0" applyFont="1" applyFill="1" applyBorder="1" applyAlignment="1"/>
    <xf numFmtId="0" fontId="1" fillId="0" borderId="33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5" xfId="0" applyNumberFormat="1" applyFont="1" applyFill="1" applyBorder="1"/>
    <xf numFmtId="0" fontId="1" fillId="0" borderId="35" xfId="0" applyFont="1" applyBorder="1" applyAlignment="1">
      <alignment wrapText="1"/>
    </xf>
    <xf numFmtId="0" fontId="1" fillId="0" borderId="7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4" fontId="1" fillId="0" borderId="24" xfId="0" applyNumberFormat="1" applyFont="1" applyBorder="1"/>
    <xf numFmtId="0" fontId="1" fillId="0" borderId="37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37" xfId="0" applyFont="1" applyFill="1" applyBorder="1" applyAlignment="1"/>
    <xf numFmtId="0" fontId="1" fillId="0" borderId="5" xfId="0" applyFont="1" applyBorder="1" applyAlignment="1">
      <alignment wrapText="1"/>
    </xf>
    <xf numFmtId="4" fontId="1" fillId="0" borderId="5" xfId="0" applyNumberFormat="1" applyFont="1" applyBorder="1"/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3" fontId="1" fillId="0" borderId="7" xfId="0" applyNumberFormat="1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wrapText="1"/>
    </xf>
    <xf numFmtId="0" fontId="1" fillId="0" borderId="18" xfId="0" applyFont="1" applyFill="1" applyBorder="1"/>
    <xf numFmtId="0" fontId="1" fillId="0" borderId="28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1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Normal="100" workbookViewId="0">
      <selection activeCell="U43" sqref="U43"/>
    </sheetView>
  </sheetViews>
  <sheetFormatPr defaultRowHeight="15"/>
  <cols>
    <col min="1" max="1" width="4.140625" style="2" customWidth="1"/>
    <col min="2" max="2" width="26.85546875" style="2" customWidth="1"/>
    <col min="3" max="8" width="12.42578125" style="2" customWidth="1"/>
    <col min="9" max="10" width="12.42578125" style="3" customWidth="1"/>
    <col min="11" max="11" width="12.85546875" style="3" customWidth="1"/>
    <col min="12" max="14" width="9.140625" style="3" customWidth="1"/>
    <col min="15" max="19" width="9.140625" style="3"/>
  </cols>
  <sheetData>
    <row r="1" spans="1:13" s="3" customFormat="1" ht="13.5" customHeight="1" thickBot="1">
      <c r="A1" s="76" t="s">
        <v>0</v>
      </c>
      <c r="B1" s="77"/>
      <c r="C1" s="77"/>
      <c r="D1" s="77"/>
      <c r="E1" s="77"/>
      <c r="F1" s="77"/>
      <c r="G1" s="77"/>
      <c r="H1" s="78"/>
    </row>
    <row r="2" spans="1:13" s="3" customFormat="1" ht="13.5" thickBot="1">
      <c r="A2" s="2"/>
      <c r="B2" s="2"/>
      <c r="C2" s="2"/>
      <c r="D2" s="2"/>
      <c r="E2" s="2"/>
      <c r="F2" s="2"/>
      <c r="G2" s="2"/>
      <c r="H2" s="2"/>
    </row>
    <row r="3" spans="1:13" s="3" customFormat="1" ht="15" customHeight="1">
      <c r="A3" s="79" t="s">
        <v>1</v>
      </c>
      <c r="B3" s="80"/>
      <c r="C3" s="81" t="s">
        <v>83</v>
      </c>
      <c r="D3" s="81"/>
      <c r="E3" s="80"/>
      <c r="F3" s="2"/>
      <c r="G3" s="2"/>
      <c r="H3" s="2"/>
      <c r="I3" s="2"/>
      <c r="J3" s="2"/>
      <c r="K3" s="2"/>
      <c r="L3" s="2"/>
      <c r="M3" s="2"/>
    </row>
    <row r="4" spans="1:13" s="3" customFormat="1" ht="15.75" customHeight="1" thickBot="1">
      <c r="A4" s="82" t="s">
        <v>2</v>
      </c>
      <c r="B4" s="83"/>
      <c r="C4" s="84" t="s">
        <v>88</v>
      </c>
      <c r="D4" s="84"/>
      <c r="E4" s="83"/>
      <c r="F4" s="2"/>
      <c r="G4" s="16"/>
      <c r="H4" s="2"/>
      <c r="I4" s="2"/>
      <c r="J4" s="2"/>
      <c r="K4" s="2"/>
      <c r="L4" s="2"/>
      <c r="M4" s="2"/>
    </row>
    <row r="5" spans="1:13" s="3" customFormat="1" ht="15.75" thickBot="1">
      <c r="A5" s="19"/>
      <c r="B5" s="14"/>
      <c r="C5" s="14"/>
      <c r="D5" s="14"/>
      <c r="E5" s="14"/>
      <c r="F5" s="2"/>
      <c r="G5" s="16"/>
      <c r="H5" s="2"/>
      <c r="I5" s="2"/>
      <c r="J5" s="2"/>
      <c r="K5" s="2"/>
      <c r="L5" s="2"/>
      <c r="M5" s="2"/>
    </row>
    <row r="6" spans="1:13" s="3" customFormat="1" ht="13.5" customHeight="1" thickBot="1">
      <c r="A6" s="5" t="s">
        <v>3</v>
      </c>
      <c r="B6" s="53" t="s">
        <v>4</v>
      </c>
      <c r="C6" s="54"/>
      <c r="D6" s="55"/>
      <c r="F6" s="2"/>
      <c r="L6" s="12"/>
    </row>
    <row r="7" spans="1:13" s="3" customFormat="1" ht="26.25" customHeight="1" thickBot="1">
      <c r="A7" s="5" t="s">
        <v>5</v>
      </c>
      <c r="B7" s="5" t="s">
        <v>7</v>
      </c>
      <c r="C7" s="5" t="s">
        <v>6</v>
      </c>
      <c r="D7" s="5" t="s">
        <v>85</v>
      </c>
      <c r="E7" s="2"/>
      <c r="K7" s="12"/>
    </row>
    <row r="8" spans="1:13" s="3" customFormat="1" ht="13.5" thickBot="1">
      <c r="A8" s="24">
        <v>1</v>
      </c>
      <c r="B8" s="24" t="s">
        <v>9</v>
      </c>
      <c r="C8" s="24" t="s">
        <v>8</v>
      </c>
      <c r="D8" s="24">
        <v>30</v>
      </c>
      <c r="E8" s="2"/>
      <c r="F8" s="12"/>
      <c r="G8" s="12"/>
      <c r="H8" s="11"/>
      <c r="I8" s="11"/>
      <c r="J8" s="11"/>
      <c r="K8" s="11"/>
    </row>
    <row r="9" spans="1:13" s="3" customFormat="1" ht="13.5" thickBot="1">
      <c r="A9" s="22">
        <v>2</v>
      </c>
      <c r="B9" s="22" t="s">
        <v>42</v>
      </c>
      <c r="C9" s="22" t="s">
        <v>8</v>
      </c>
      <c r="D9" s="22">
        <v>30</v>
      </c>
      <c r="F9" s="27" t="s">
        <v>46</v>
      </c>
      <c r="G9" s="28" t="s">
        <v>82</v>
      </c>
    </row>
    <row r="10" spans="1:13" s="3" customFormat="1" ht="12.75">
      <c r="A10" s="22">
        <v>3</v>
      </c>
      <c r="B10" s="22" t="s">
        <v>84</v>
      </c>
      <c r="C10" s="22" t="s">
        <v>75</v>
      </c>
      <c r="D10" s="22">
        <v>40</v>
      </c>
      <c r="F10" s="26" t="s">
        <v>27</v>
      </c>
      <c r="G10" s="21">
        <v>56.23</v>
      </c>
    </row>
    <row r="11" spans="1:13" s="3" customFormat="1" ht="13.5" thickBot="1">
      <c r="A11" s="22">
        <v>4</v>
      </c>
      <c r="B11" s="22" t="s">
        <v>66</v>
      </c>
      <c r="C11" s="22" t="s">
        <v>8</v>
      </c>
      <c r="D11" s="29">
        <v>40</v>
      </c>
      <c r="F11" s="25" t="s">
        <v>28</v>
      </c>
      <c r="G11" s="20">
        <v>60.32</v>
      </c>
    </row>
    <row r="12" spans="1:13" s="3" customFormat="1" ht="12.75">
      <c r="A12" s="22">
        <v>5</v>
      </c>
      <c r="B12" s="22" t="s">
        <v>41</v>
      </c>
      <c r="C12" s="22" t="s">
        <v>8</v>
      </c>
      <c r="D12" s="22">
        <v>26</v>
      </c>
      <c r="E12" s="2"/>
      <c r="F12" s="2"/>
      <c r="G12" s="2"/>
    </row>
    <row r="13" spans="1:13" s="3" customFormat="1" ht="12.75">
      <c r="A13" s="22">
        <v>6</v>
      </c>
      <c r="B13" s="22" t="s">
        <v>67</v>
      </c>
      <c r="C13" s="22" t="s">
        <v>8</v>
      </c>
      <c r="D13" s="22">
        <v>26</v>
      </c>
      <c r="E13" s="2"/>
      <c r="F13" s="2"/>
      <c r="G13" s="2"/>
    </row>
    <row r="14" spans="1:13" s="3" customFormat="1" ht="12.75">
      <c r="A14" s="22">
        <v>7</v>
      </c>
      <c r="B14" s="22" t="s">
        <v>68</v>
      </c>
      <c r="C14" s="22" t="s">
        <v>8</v>
      </c>
      <c r="D14" s="22">
        <v>40</v>
      </c>
      <c r="E14" s="2"/>
      <c r="F14" s="2"/>
      <c r="G14" s="2"/>
    </row>
    <row r="15" spans="1:13" s="3" customFormat="1" ht="12.75">
      <c r="A15" s="22">
        <v>8</v>
      </c>
      <c r="B15" s="22" t="s">
        <v>73</v>
      </c>
      <c r="C15" s="22" t="s">
        <v>75</v>
      </c>
      <c r="D15" s="22">
        <v>50</v>
      </c>
      <c r="E15" s="2"/>
      <c r="F15" s="2"/>
      <c r="G15" s="2"/>
    </row>
    <row r="16" spans="1:13" s="3" customFormat="1" ht="12.75">
      <c r="A16" s="22">
        <v>9</v>
      </c>
      <c r="B16" s="22" t="s">
        <v>74</v>
      </c>
      <c r="C16" s="22" t="s">
        <v>75</v>
      </c>
      <c r="D16" s="22">
        <v>250</v>
      </c>
      <c r="E16" s="2"/>
      <c r="F16" s="2"/>
      <c r="G16" s="2"/>
    </row>
    <row r="17" spans="1:19" s="3" customFormat="1" ht="12.75">
      <c r="A17" s="22">
        <v>10</v>
      </c>
      <c r="B17" s="29" t="s">
        <v>76</v>
      </c>
      <c r="C17" s="22" t="s">
        <v>8</v>
      </c>
      <c r="D17" s="22">
        <v>70</v>
      </c>
      <c r="E17" s="2"/>
      <c r="F17" s="2"/>
      <c r="G17" s="2"/>
    </row>
    <row r="18" spans="1:19" s="3" customFormat="1" ht="12.75">
      <c r="A18" s="22">
        <v>11</v>
      </c>
      <c r="B18" s="22" t="s">
        <v>77</v>
      </c>
      <c r="C18" s="22" t="s">
        <v>8</v>
      </c>
      <c r="D18" s="22">
        <v>24</v>
      </c>
      <c r="E18" s="2"/>
      <c r="F18" s="2"/>
      <c r="G18" s="2"/>
    </row>
    <row r="19" spans="1:19">
      <c r="A19" s="22">
        <v>12</v>
      </c>
      <c r="B19" s="22" t="s">
        <v>78</v>
      </c>
      <c r="C19" s="22" t="s">
        <v>8</v>
      </c>
      <c r="D19" s="22">
        <v>200</v>
      </c>
      <c r="H19" s="3"/>
      <c r="S19"/>
    </row>
    <row r="20" spans="1:19" ht="15.75" thickBot="1">
      <c r="A20" s="56">
        <v>13</v>
      </c>
      <c r="B20" s="23" t="s">
        <v>79</v>
      </c>
      <c r="C20" s="23" t="s">
        <v>8</v>
      </c>
      <c r="D20" s="23">
        <v>200</v>
      </c>
      <c r="H20" s="3"/>
      <c r="S20"/>
    </row>
    <row r="21" spans="1:19" s="1" customFormat="1" ht="15.75" thickBo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 thickBot="1">
      <c r="A22" s="4" t="s">
        <v>10</v>
      </c>
      <c r="B22" s="74" t="s">
        <v>11</v>
      </c>
      <c r="C22" s="74"/>
      <c r="D22" s="74"/>
      <c r="E22" s="74"/>
      <c r="F22" s="74"/>
      <c r="G22" s="74"/>
      <c r="H22" s="74"/>
      <c r="I22" s="75"/>
      <c r="J22" s="40"/>
    </row>
    <row r="23" spans="1:19" ht="39" customHeight="1" thickBot="1">
      <c r="A23" s="42" t="s">
        <v>5</v>
      </c>
      <c r="B23" s="49" t="s">
        <v>16</v>
      </c>
      <c r="C23" s="43" t="s">
        <v>47</v>
      </c>
      <c r="D23" s="43" t="s">
        <v>13</v>
      </c>
      <c r="E23" s="43" t="s">
        <v>14</v>
      </c>
      <c r="F23" s="44" t="s">
        <v>40</v>
      </c>
      <c r="G23" s="43" t="s">
        <v>25</v>
      </c>
      <c r="H23" s="43" t="s">
        <v>55</v>
      </c>
      <c r="I23" s="46" t="s">
        <v>57</v>
      </c>
      <c r="J23" s="32" t="s">
        <v>56</v>
      </c>
    </row>
    <row r="24" spans="1:19">
      <c r="A24" s="24">
        <v>1</v>
      </c>
      <c r="B24" s="60" t="s">
        <v>12</v>
      </c>
      <c r="C24" s="15" t="s">
        <v>52</v>
      </c>
      <c r="D24" s="15">
        <v>56</v>
      </c>
      <c r="E24" s="15">
        <v>7</v>
      </c>
      <c r="F24" s="15">
        <f>D24+E24</f>
        <v>63</v>
      </c>
      <c r="G24" s="51" t="s">
        <v>81</v>
      </c>
      <c r="H24" s="86">
        <v>800000</v>
      </c>
      <c r="I24" s="87">
        <f>H24*$D$8</f>
        <v>24000000</v>
      </c>
      <c r="J24" s="57">
        <f>I35/I24</f>
        <v>0.15602129919999999</v>
      </c>
    </row>
    <row r="25" spans="1:19" ht="25.5" customHeight="1">
      <c r="A25" s="22">
        <v>2</v>
      </c>
      <c r="B25" s="58" t="s">
        <v>72</v>
      </c>
      <c r="C25" s="52" t="s">
        <v>71</v>
      </c>
      <c r="D25" s="8">
        <v>28</v>
      </c>
      <c r="E25" s="8">
        <v>7</v>
      </c>
      <c r="F25" s="8">
        <f t="shared" ref="F25:F31" si="0">D25+E25</f>
        <v>35</v>
      </c>
      <c r="G25" s="51" t="s">
        <v>33</v>
      </c>
      <c r="H25" s="48">
        <v>800000</v>
      </c>
      <c r="I25" s="88">
        <f t="shared" ref="I25:I31" si="1">H25*$D$8</f>
        <v>24000000</v>
      </c>
      <c r="J25" s="37">
        <f t="shared" ref="J25" si="2">I36/I25</f>
        <v>0.10209268746666667</v>
      </c>
    </row>
    <row r="26" spans="1:19" hidden="1">
      <c r="A26" s="22">
        <v>3</v>
      </c>
      <c r="B26" s="59" t="s">
        <v>69</v>
      </c>
      <c r="C26" s="45" t="s">
        <v>63</v>
      </c>
      <c r="D26" s="8"/>
      <c r="E26" s="8"/>
      <c r="F26" s="8">
        <f t="shared" si="0"/>
        <v>0</v>
      </c>
      <c r="G26" s="51" t="s">
        <v>80</v>
      </c>
      <c r="H26" s="48"/>
      <c r="I26" s="88">
        <f t="shared" si="1"/>
        <v>0</v>
      </c>
      <c r="J26" s="37" t="e">
        <f t="shared" ref="J26:J31" si="3">I37/I26</f>
        <v>#DIV/0!</v>
      </c>
    </row>
    <row r="27" spans="1:19" ht="15.75" hidden="1" thickBot="1">
      <c r="A27" s="22">
        <v>3</v>
      </c>
      <c r="B27" s="59" t="s">
        <v>43</v>
      </c>
      <c r="C27" s="45" t="s">
        <v>54</v>
      </c>
      <c r="D27" s="8">
        <v>42</v>
      </c>
      <c r="E27" s="8">
        <v>5</v>
      </c>
      <c r="F27" s="8">
        <f t="shared" si="0"/>
        <v>47</v>
      </c>
      <c r="G27" s="51" t="s">
        <v>33</v>
      </c>
      <c r="H27" s="48">
        <v>700000</v>
      </c>
      <c r="I27" s="88">
        <f t="shared" si="1"/>
        <v>21000000</v>
      </c>
      <c r="J27" s="37">
        <f t="shared" si="3"/>
        <v>0</v>
      </c>
    </row>
    <row r="28" spans="1:19" hidden="1">
      <c r="A28" s="22">
        <v>4</v>
      </c>
      <c r="B28" s="61" t="s">
        <v>64</v>
      </c>
      <c r="C28" s="45" t="s">
        <v>64</v>
      </c>
      <c r="D28" s="8">
        <v>42</v>
      </c>
      <c r="E28" s="8">
        <v>14</v>
      </c>
      <c r="F28" s="8">
        <f>D28+E28</f>
        <v>56</v>
      </c>
      <c r="G28" s="50" t="s">
        <v>81</v>
      </c>
      <c r="H28" s="48">
        <v>800000</v>
      </c>
      <c r="I28" s="88">
        <f t="shared" si="1"/>
        <v>24000000</v>
      </c>
      <c r="J28" s="37">
        <f t="shared" si="3"/>
        <v>0</v>
      </c>
    </row>
    <row r="29" spans="1:19" ht="15.75" customHeight="1">
      <c r="A29" s="62">
        <v>4</v>
      </c>
      <c r="B29" s="8" t="s">
        <v>70</v>
      </c>
      <c r="C29" s="45" t="s">
        <v>49</v>
      </c>
      <c r="D29" s="8">
        <v>28</v>
      </c>
      <c r="E29" s="8">
        <v>32</v>
      </c>
      <c r="F29" s="8">
        <f t="shared" si="0"/>
        <v>60</v>
      </c>
      <c r="G29" s="51" t="s">
        <v>80</v>
      </c>
      <c r="H29" s="48">
        <v>700000</v>
      </c>
      <c r="I29" s="48">
        <f t="shared" si="1"/>
        <v>21000000</v>
      </c>
      <c r="J29" s="63">
        <f t="shared" si="3"/>
        <v>0.10550086809523809</v>
      </c>
    </row>
    <row r="30" spans="1:19" s="3" customFormat="1" ht="14.25" customHeight="1">
      <c r="A30" s="62">
        <v>5</v>
      </c>
      <c r="B30" s="8" t="s">
        <v>45</v>
      </c>
      <c r="C30" s="45" t="s">
        <v>48</v>
      </c>
      <c r="D30" s="8">
        <v>28</v>
      </c>
      <c r="E30" s="8">
        <v>17</v>
      </c>
      <c r="F30" s="8">
        <f t="shared" si="0"/>
        <v>45</v>
      </c>
      <c r="G30" s="51" t="s">
        <v>80</v>
      </c>
      <c r="H30" s="48">
        <v>800000</v>
      </c>
      <c r="I30" s="48">
        <f t="shared" si="1"/>
        <v>24000000</v>
      </c>
      <c r="J30" s="63">
        <f t="shared" si="3"/>
        <v>0.10522507333333332</v>
      </c>
    </row>
    <row r="31" spans="1:19" s="3" customFormat="1" ht="15.75" customHeight="1">
      <c r="A31" s="62">
        <v>6</v>
      </c>
      <c r="B31" s="8" t="s">
        <v>65</v>
      </c>
      <c r="C31" s="45" t="s">
        <v>61</v>
      </c>
      <c r="D31" s="8">
        <v>28</v>
      </c>
      <c r="E31" s="8">
        <v>22</v>
      </c>
      <c r="F31" s="8">
        <f t="shared" si="0"/>
        <v>50</v>
      </c>
      <c r="G31" s="51" t="s">
        <v>80</v>
      </c>
      <c r="H31" s="48">
        <v>700000</v>
      </c>
      <c r="I31" s="48">
        <f t="shared" si="1"/>
        <v>21000000</v>
      </c>
      <c r="J31" s="63">
        <f t="shared" si="3"/>
        <v>0.10400407904761903</v>
      </c>
    </row>
    <row r="32" spans="1:19" s="3" customFormat="1" ht="14.25" customHeight="1" thickBot="1">
      <c r="A32" s="2"/>
      <c r="B32" s="89"/>
      <c r="C32" s="89"/>
      <c r="D32" s="89"/>
      <c r="E32" s="89"/>
      <c r="F32" s="89"/>
      <c r="G32" s="89"/>
      <c r="H32" s="89"/>
      <c r="I32" s="90"/>
    </row>
    <row r="33" spans="1:12" s="3" customFormat="1" ht="15.75" customHeight="1" thickBot="1">
      <c r="A33" s="4">
        <v>3</v>
      </c>
      <c r="B33" s="91" t="s">
        <v>15</v>
      </c>
      <c r="C33" s="92"/>
      <c r="D33" s="92"/>
      <c r="E33" s="92"/>
      <c r="F33" s="92"/>
      <c r="G33" s="92"/>
      <c r="H33" s="92"/>
      <c r="I33" s="92"/>
    </row>
    <row r="34" spans="1:12" s="3" customFormat="1" ht="26.25" customHeight="1" thickBot="1">
      <c r="A34" s="42" t="s">
        <v>5</v>
      </c>
      <c r="B34" s="93" t="s">
        <v>16</v>
      </c>
      <c r="C34" s="30" t="s">
        <v>17</v>
      </c>
      <c r="D34" s="30" t="s">
        <v>26</v>
      </c>
      <c r="E34" s="30" t="s">
        <v>31</v>
      </c>
      <c r="F34" s="30" t="s">
        <v>32</v>
      </c>
      <c r="G34" s="30" t="s">
        <v>18</v>
      </c>
      <c r="H34" s="94" t="s">
        <v>30</v>
      </c>
      <c r="I34" s="95" t="s">
        <v>29</v>
      </c>
    </row>
    <row r="35" spans="1:12" s="3" customFormat="1" ht="12.75">
      <c r="A35" s="24">
        <v>1</v>
      </c>
      <c r="B35" s="60" t="s">
        <v>12</v>
      </c>
      <c r="C35" s="15">
        <v>50</v>
      </c>
      <c r="D35" s="15">
        <v>50</v>
      </c>
      <c r="E35" s="33">
        <v>46608</v>
      </c>
      <c r="F35" s="33">
        <v>6000</v>
      </c>
      <c r="G35" s="33">
        <f>(E35+F35)*$G$11</f>
        <v>3173314.5600000001</v>
      </c>
      <c r="H35" s="34">
        <f>I35*18/118</f>
        <v>571196.62080000003</v>
      </c>
      <c r="I35" s="38">
        <f>(E35+F35)*$G$11*1.18</f>
        <v>3744511.1807999997</v>
      </c>
      <c r="J35" s="97"/>
    </row>
    <row r="36" spans="1:12" s="3" customFormat="1" ht="25.5">
      <c r="A36" s="22">
        <v>2</v>
      </c>
      <c r="B36" s="59" t="s">
        <v>72</v>
      </c>
      <c r="C36" s="85" t="s">
        <v>62</v>
      </c>
      <c r="D36" s="85"/>
      <c r="E36" s="9">
        <v>29928</v>
      </c>
      <c r="F36" s="9">
        <v>7000</v>
      </c>
      <c r="G36" s="9">
        <f>I36/1.18</f>
        <v>2076461.4400000002</v>
      </c>
      <c r="H36" s="31">
        <f>I36-G36</f>
        <v>373763.05919999979</v>
      </c>
      <c r="I36" s="39">
        <f>(F36+E36)*$G$10*1.18</f>
        <v>2450224.4992</v>
      </c>
      <c r="J36" s="97"/>
    </row>
    <row r="37" spans="1:12" s="3" customFormat="1" ht="12.75" hidden="1">
      <c r="A37" s="22">
        <v>4</v>
      </c>
      <c r="B37" s="59" t="s">
        <v>69</v>
      </c>
      <c r="C37" s="8">
        <v>50</v>
      </c>
      <c r="D37" s="8">
        <v>50</v>
      </c>
      <c r="E37" s="9"/>
      <c r="F37" s="9"/>
      <c r="G37" s="9">
        <f>I37/1.18</f>
        <v>0</v>
      </c>
      <c r="H37" s="31">
        <f>I37-G37</f>
        <v>0</v>
      </c>
      <c r="I37" s="39">
        <f>(F37+E37)*$G$10</f>
        <v>0</v>
      </c>
      <c r="J37" s="97"/>
    </row>
    <row r="38" spans="1:12" s="3" customFormat="1" ht="12.75" hidden="1">
      <c r="A38" s="22">
        <v>4</v>
      </c>
      <c r="B38" s="61" t="s">
        <v>53</v>
      </c>
      <c r="C38" s="8">
        <v>50</v>
      </c>
      <c r="D38" s="8">
        <v>50</v>
      </c>
      <c r="E38" s="9"/>
      <c r="F38" s="9"/>
      <c r="G38" s="9">
        <f>(E38+F38)*$G$11</f>
        <v>0</v>
      </c>
      <c r="H38" s="31">
        <f t="shared" ref="H38:H39" si="4">I38*18/118</f>
        <v>0</v>
      </c>
      <c r="I38" s="39">
        <f>(E38+F38)*$G$11*1.18</f>
        <v>0</v>
      </c>
      <c r="J38" s="97"/>
    </row>
    <row r="39" spans="1:12" s="3" customFormat="1" ht="12.75" hidden="1">
      <c r="A39" s="22">
        <v>5</v>
      </c>
      <c r="B39" s="61" t="s">
        <v>64</v>
      </c>
      <c r="C39" s="8">
        <v>50</v>
      </c>
      <c r="D39" s="8">
        <v>50</v>
      </c>
      <c r="E39" s="9"/>
      <c r="F39" s="9"/>
      <c r="G39" s="9">
        <f>(E39+F39)*$G$11</f>
        <v>0</v>
      </c>
      <c r="H39" s="31">
        <f t="shared" si="4"/>
        <v>0</v>
      </c>
      <c r="I39" s="39">
        <f>(E39+F39)*$G$11*1.18</f>
        <v>0</v>
      </c>
      <c r="J39" s="97"/>
    </row>
    <row r="40" spans="1:12" s="3" customFormat="1" ht="13.5" customHeight="1">
      <c r="A40" s="64">
        <v>5</v>
      </c>
      <c r="B40" s="8" t="s">
        <v>44</v>
      </c>
      <c r="C40" s="85" t="s">
        <v>62</v>
      </c>
      <c r="D40" s="85"/>
      <c r="E40" s="9">
        <v>32401</v>
      </c>
      <c r="F40" s="9">
        <v>7000</v>
      </c>
      <c r="G40" s="9">
        <f>I40/1.18</f>
        <v>1877557.8220338984</v>
      </c>
      <c r="H40" s="31">
        <f>I40-G40</f>
        <v>337960.40796610154</v>
      </c>
      <c r="I40" s="9">
        <f>(F40+E40)*$G$10</f>
        <v>2215518.23</v>
      </c>
      <c r="J40" s="97"/>
    </row>
    <row r="41" spans="1:12" s="3" customFormat="1" ht="12.75">
      <c r="A41" s="64">
        <v>5</v>
      </c>
      <c r="B41" s="8" t="s">
        <v>45</v>
      </c>
      <c r="C41" s="85" t="s">
        <v>62</v>
      </c>
      <c r="D41" s="85"/>
      <c r="E41" s="96">
        <v>37912</v>
      </c>
      <c r="F41" s="9">
        <v>7000</v>
      </c>
      <c r="G41" s="9">
        <f>I41/1.18</f>
        <v>2140170.9830508474</v>
      </c>
      <c r="H41" s="31">
        <f>I41-G41</f>
        <v>385230.77694915235</v>
      </c>
      <c r="I41" s="9">
        <f>(F41+E41)*$G$10</f>
        <v>2525401.7599999998</v>
      </c>
      <c r="J41" s="97"/>
    </row>
    <row r="42" spans="1:12" s="3" customFormat="1" ht="15.75" customHeight="1" thickBot="1">
      <c r="A42" s="65">
        <v>6</v>
      </c>
      <c r="B42" s="8" t="s">
        <v>65</v>
      </c>
      <c r="C42" s="85" t="s">
        <v>62</v>
      </c>
      <c r="D42" s="85"/>
      <c r="E42" s="96">
        <v>31842</v>
      </c>
      <c r="F42" s="9">
        <v>7000</v>
      </c>
      <c r="G42" s="9">
        <f>I42/1.18</f>
        <v>1850920.0508474575</v>
      </c>
      <c r="H42" s="31">
        <f>I42*18/118</f>
        <v>333165.60915254231</v>
      </c>
      <c r="I42" s="9">
        <f>(E42+F42)*$G$10</f>
        <v>2184085.6599999997</v>
      </c>
      <c r="J42" s="97"/>
    </row>
    <row r="43" spans="1:12" s="3" customFormat="1" ht="15" customHeight="1" thickBot="1">
      <c r="A43" s="2"/>
      <c r="B43" s="2"/>
      <c r="C43" s="2"/>
      <c r="D43" s="2"/>
      <c r="E43" s="2"/>
      <c r="F43" s="2"/>
      <c r="G43" s="2"/>
      <c r="H43" s="2"/>
      <c r="L43" s="10"/>
    </row>
    <row r="44" spans="1:12" s="3" customFormat="1" ht="15.75" thickBot="1">
      <c r="A44" s="47">
        <v>4</v>
      </c>
      <c r="B44" s="73" t="s">
        <v>19</v>
      </c>
      <c r="C44" s="74"/>
      <c r="D44" s="74"/>
      <c r="E44" s="74"/>
      <c r="F44" s="74"/>
      <c r="G44" s="74"/>
      <c r="H44" s="74"/>
      <c r="I44" s="75"/>
      <c r="L44" s="10"/>
    </row>
    <row r="45" spans="1:12" s="3" customFormat="1">
      <c r="A45" s="2"/>
      <c r="B45" s="6" t="s">
        <v>20</v>
      </c>
      <c r="C45" s="67" t="s">
        <v>86</v>
      </c>
      <c r="D45" s="68"/>
      <c r="E45" s="68"/>
      <c r="F45" s="68"/>
      <c r="G45" s="68"/>
      <c r="H45" s="68"/>
      <c r="I45" s="69"/>
      <c r="L45" s="10"/>
    </row>
    <row r="46" spans="1:12" s="3" customFormat="1" ht="15.75" thickBot="1">
      <c r="A46" s="2"/>
      <c r="B46" s="7" t="s">
        <v>21</v>
      </c>
      <c r="C46" s="70" t="s">
        <v>87</v>
      </c>
      <c r="D46" s="71"/>
      <c r="E46" s="71"/>
      <c r="F46" s="71"/>
      <c r="G46" s="71"/>
      <c r="H46" s="71"/>
      <c r="I46" s="72"/>
      <c r="L46" s="10"/>
    </row>
    <row r="47" spans="1:12" s="3" customFormat="1" ht="24.95" customHeight="1">
      <c r="A47" s="2"/>
      <c r="B47" s="2"/>
      <c r="C47" s="2"/>
      <c r="D47" s="2"/>
      <c r="E47" s="2"/>
      <c r="F47" s="2"/>
      <c r="G47" s="2"/>
      <c r="H47" s="2"/>
      <c r="L47" s="10"/>
    </row>
    <row r="48" spans="1:12" s="3" customFormat="1" ht="24.95" hidden="1" customHeight="1">
      <c r="A48" s="2"/>
      <c r="B48" s="2" t="s">
        <v>22</v>
      </c>
      <c r="C48" s="2"/>
      <c r="D48" s="2"/>
      <c r="E48" s="2"/>
      <c r="F48" s="2"/>
      <c r="G48" s="2"/>
      <c r="H48" s="2"/>
    </row>
    <row r="49" spans="1:12" s="3" customFormat="1" ht="24.95" hidden="1" customHeight="1">
      <c r="A49" s="2"/>
      <c r="B49" s="35" t="s">
        <v>23</v>
      </c>
      <c r="C49" s="36"/>
      <c r="D49" s="16" t="s">
        <v>39</v>
      </c>
      <c r="E49" s="2"/>
      <c r="F49" s="2"/>
      <c r="G49" s="66" t="s">
        <v>24</v>
      </c>
      <c r="H49" s="66"/>
      <c r="I49" s="35"/>
    </row>
    <row r="50" spans="1:12" s="3" customFormat="1" ht="24.95" hidden="1" customHeight="1">
      <c r="A50" s="2"/>
      <c r="B50" s="35" t="s">
        <v>38</v>
      </c>
      <c r="C50" s="36"/>
      <c r="D50" s="16" t="s">
        <v>39</v>
      </c>
      <c r="E50" s="2"/>
      <c r="F50" s="2"/>
      <c r="G50" s="66" t="s">
        <v>50</v>
      </c>
      <c r="H50" s="66"/>
      <c r="I50" s="35"/>
    </row>
    <row r="51" spans="1:12" s="3" customFormat="1" ht="25.5" hidden="1" customHeight="1">
      <c r="A51" s="2"/>
      <c r="B51" s="35" t="s">
        <v>34</v>
      </c>
      <c r="C51" s="36"/>
      <c r="D51" s="16" t="s">
        <v>39</v>
      </c>
      <c r="E51" s="2"/>
      <c r="F51" s="2"/>
      <c r="G51" s="66" t="s">
        <v>35</v>
      </c>
      <c r="H51" s="66"/>
      <c r="I51" s="35"/>
    </row>
    <row r="52" spans="1:12" s="3" customFormat="1" ht="24" hidden="1" customHeight="1">
      <c r="A52" s="2"/>
      <c r="B52" s="36" t="s">
        <v>36</v>
      </c>
      <c r="C52" s="36"/>
      <c r="D52" s="2"/>
      <c r="E52" s="2"/>
      <c r="F52" s="2"/>
      <c r="G52" s="2"/>
      <c r="H52" s="2"/>
      <c r="I52" s="36"/>
    </row>
    <row r="53" spans="1:12" s="3" customFormat="1" ht="25.5" hidden="1" customHeight="1">
      <c r="A53" s="2"/>
      <c r="B53" s="35" t="s">
        <v>37</v>
      </c>
      <c r="C53" s="36"/>
      <c r="D53" s="16" t="s">
        <v>39</v>
      </c>
      <c r="E53" s="2"/>
      <c r="F53" s="2"/>
      <c r="G53" s="66" t="s">
        <v>51</v>
      </c>
      <c r="H53" s="66"/>
      <c r="I53" s="36"/>
    </row>
    <row r="54" spans="1:12" s="3" customFormat="1">
      <c r="A54" s="2"/>
      <c r="B54" s="2" t="s">
        <v>58</v>
      </c>
      <c r="C54" s="2"/>
      <c r="D54" s="2"/>
      <c r="E54" s="12"/>
      <c r="F54" s="13"/>
      <c r="G54" s="41"/>
      <c r="H54" s="13"/>
      <c r="I54" s="11"/>
      <c r="L54" s="10"/>
    </row>
    <row r="55" spans="1:12" s="3" customFormat="1" ht="12.75">
      <c r="A55" s="2"/>
      <c r="B55" s="2"/>
      <c r="C55" s="2"/>
      <c r="D55" s="2"/>
      <c r="E55" s="12"/>
      <c r="F55" s="13"/>
      <c r="G55" s="41"/>
      <c r="H55" s="13"/>
      <c r="I55" s="11"/>
    </row>
    <row r="56" spans="1:12" s="3" customFormat="1" ht="25.5">
      <c r="A56" s="2"/>
      <c r="B56" s="35" t="s">
        <v>59</v>
      </c>
      <c r="C56" s="36"/>
      <c r="D56" s="16" t="s">
        <v>39</v>
      </c>
      <c r="E56" s="2"/>
      <c r="F56" s="2"/>
      <c r="G56" s="66" t="s">
        <v>60</v>
      </c>
      <c r="H56" s="66"/>
      <c r="I56" s="35"/>
    </row>
    <row r="57" spans="1:12" s="3" customFormat="1" ht="12.75">
      <c r="A57" s="2"/>
      <c r="B57" s="2"/>
      <c r="C57" s="2"/>
      <c r="D57" s="2"/>
      <c r="E57" s="12"/>
      <c r="F57" s="12"/>
      <c r="G57" s="12"/>
      <c r="H57" s="12"/>
      <c r="I57" s="11"/>
    </row>
    <row r="58" spans="1:12" s="3" customFormat="1" ht="12.75">
      <c r="A58" s="2"/>
      <c r="B58" s="2"/>
      <c r="C58" s="2"/>
      <c r="D58" s="2"/>
      <c r="E58" s="12"/>
      <c r="F58" s="12"/>
      <c r="G58" s="12"/>
      <c r="H58" s="12"/>
      <c r="I58" s="11"/>
    </row>
    <row r="86" spans="1:11" s="3" customFormat="1" ht="12.75">
      <c r="A86" s="2"/>
      <c r="B86" s="2"/>
      <c r="C86" s="2"/>
      <c r="D86" s="2"/>
      <c r="E86" s="2"/>
      <c r="F86" s="2"/>
      <c r="G86" s="17"/>
      <c r="H86" s="17"/>
      <c r="I86" s="18"/>
      <c r="J86" s="18"/>
      <c r="K86" s="18"/>
    </row>
    <row r="87" spans="1:11" s="3" customFormat="1" ht="12.75">
      <c r="A87" s="2"/>
      <c r="B87" s="2"/>
      <c r="C87" s="2"/>
      <c r="D87" s="2"/>
      <c r="E87" s="2"/>
      <c r="F87" s="17"/>
      <c r="G87" s="17"/>
      <c r="H87" s="17"/>
      <c r="I87" s="18"/>
      <c r="J87" s="18"/>
      <c r="K87" s="18"/>
    </row>
    <row r="88" spans="1:11" s="3" customFormat="1" ht="12.75">
      <c r="A88" s="2"/>
      <c r="B88" s="2"/>
      <c r="C88" s="2"/>
      <c r="D88" s="2"/>
      <c r="E88" s="2"/>
      <c r="F88" s="17"/>
      <c r="G88" s="2"/>
      <c r="H88" s="2"/>
      <c r="I88" s="18"/>
      <c r="J88" s="18"/>
      <c r="K88" s="18"/>
    </row>
    <row r="89" spans="1:11" s="3" customFormat="1" ht="12.75">
      <c r="A89" s="2"/>
      <c r="B89" s="2"/>
      <c r="C89" s="2"/>
      <c r="D89" s="2"/>
      <c r="E89" s="2"/>
      <c r="F89" s="17"/>
      <c r="G89" s="2"/>
      <c r="H89" s="2"/>
      <c r="I89" s="18"/>
      <c r="J89" s="18"/>
      <c r="K89" s="18"/>
    </row>
    <row r="90" spans="1:11" s="3" customFormat="1" ht="12.75">
      <c r="A90" s="2"/>
      <c r="B90" s="2"/>
      <c r="C90" s="2"/>
      <c r="D90" s="2"/>
      <c r="E90" s="2"/>
      <c r="F90" s="17"/>
      <c r="G90" s="2"/>
      <c r="H90" s="2"/>
      <c r="I90" s="18"/>
      <c r="J90" s="18"/>
      <c r="K90" s="18"/>
    </row>
    <row r="91" spans="1:11" s="3" customFormat="1" ht="12.75">
      <c r="A91" s="2"/>
      <c r="B91" s="2"/>
      <c r="C91" s="2"/>
      <c r="D91" s="2"/>
      <c r="E91" s="2"/>
      <c r="F91" s="17"/>
      <c r="G91" s="2"/>
      <c r="H91" s="2"/>
      <c r="I91" s="18"/>
      <c r="J91" s="18"/>
      <c r="K91" s="18"/>
    </row>
  </sheetData>
  <mergeCells count="19">
    <mergeCell ref="B44:I44"/>
    <mergeCell ref="A1:H1"/>
    <mergeCell ref="A3:B3"/>
    <mergeCell ref="C3:E3"/>
    <mergeCell ref="A4:B4"/>
    <mergeCell ref="C4:E4"/>
    <mergeCell ref="B22:I22"/>
    <mergeCell ref="B33:I33"/>
    <mergeCell ref="C40:D40"/>
    <mergeCell ref="C41:D41"/>
    <mergeCell ref="C42:D42"/>
    <mergeCell ref="C36:D36"/>
    <mergeCell ref="G56:H56"/>
    <mergeCell ref="C45:I45"/>
    <mergeCell ref="C46:I46"/>
    <mergeCell ref="G49:H49"/>
    <mergeCell ref="G50:H50"/>
    <mergeCell ref="G51:H51"/>
    <mergeCell ref="G53:H5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э551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2017-04-26T03:30:16Z</dcterms:modified>
</cp:coreProperties>
</file>