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окомплект" sheetId="34" r:id="rId1"/>
  </sheets>
  <definedNames>
    <definedName name="_xlnm._FilterDatabase" localSheetId="0" hidden="1">формокомплект!$A$33:$I$33</definedName>
    <definedName name="_xlnm.Print_Area" localSheetId="0">формокомплект!$A$1:$K$54</definedName>
  </definedNames>
  <calcPr calcId="125725"/>
</workbook>
</file>

<file path=xl/calcChain.xml><?xml version="1.0" encoding="utf-8"?>
<calcChain xmlns="http://schemas.openxmlformats.org/spreadsheetml/2006/main">
  <c r="J52" i="34"/>
  <c r="J42" l="1"/>
  <c r="J43"/>
  <c r="J46"/>
  <c r="J44"/>
  <c r="J51"/>
  <c r="J41"/>
  <c r="J40"/>
  <c r="J47"/>
  <c r="J39"/>
  <c r="H39"/>
  <c r="I39"/>
  <c r="I47"/>
  <c r="H47"/>
  <c r="I30"/>
  <c r="F30"/>
  <c r="I23"/>
  <c r="F23"/>
  <c r="I35"/>
  <c r="I52" l="1"/>
  <c r="H52"/>
  <c r="I42"/>
  <c r="H42"/>
  <c r="H44"/>
  <c r="H51"/>
  <c r="H41"/>
  <c r="H40"/>
  <c r="J49"/>
  <c r="H49"/>
  <c r="F35"/>
  <c r="I24"/>
  <c r="I25"/>
  <c r="I26"/>
  <c r="I27"/>
  <c r="I28"/>
  <c r="I29"/>
  <c r="I31"/>
  <c r="I32"/>
  <c r="I33"/>
  <c r="I34"/>
  <c r="H50"/>
  <c r="H48"/>
  <c r="H43"/>
  <c r="J50"/>
  <c r="J48"/>
  <c r="I40"/>
  <c r="F24"/>
  <c r="I43" l="1"/>
  <c r="I46"/>
  <c r="H46"/>
  <c r="I44"/>
  <c r="I51"/>
  <c r="I49"/>
  <c r="I50"/>
  <c r="F34"/>
  <c r="F33"/>
  <c r="F32"/>
  <c r="I48"/>
  <c r="F31"/>
  <c r="J45"/>
  <c r="I45" s="1"/>
  <c r="H45"/>
  <c r="I41" l="1"/>
  <c r="F29" l="1"/>
  <c r="F28"/>
  <c r="F27"/>
  <c r="F26"/>
  <c r="F25"/>
</calcChain>
</file>

<file path=xl/sharedStrings.xml><?xml version="1.0" encoding="utf-8"?>
<sst xmlns="http://schemas.openxmlformats.org/spreadsheetml/2006/main" count="120" uniqueCount="81">
  <si>
    <t>ТЕХНИКО-ЭКОНОМИЧЕСКОЕ ОБОСНОВАНИЕ ВЫБОРА ПОСТАВЩИКА ФОРМОКОМПЛЕКТА</t>
  </si>
  <si>
    <t>Наименование изделия</t>
  </si>
  <si>
    <t>Условия приобретения</t>
  </si>
  <si>
    <t xml:space="preserve">1. </t>
  </si>
  <si>
    <t>Комплектность</t>
  </si>
  <si>
    <t>№ п.п.</t>
  </si>
  <si>
    <t>Ед. изм.</t>
  </si>
  <si>
    <t>Наименование</t>
  </si>
  <si>
    <t xml:space="preserve">шт. </t>
  </si>
  <si>
    <t>Черновая форма</t>
  </si>
  <si>
    <t>Чистовая форма</t>
  </si>
  <si>
    <t>Хватки</t>
  </si>
  <si>
    <t>2.</t>
  </si>
  <si>
    <t>Срок изготовления и поставки</t>
  </si>
  <si>
    <t>период изготовления, дней</t>
  </si>
  <si>
    <t>Период доставки, дней</t>
  </si>
  <si>
    <t>Условия оплаты. Стоимость</t>
  </si>
  <si>
    <t>Наименование поставщика</t>
  </si>
  <si>
    <t>Аванс %</t>
  </si>
  <si>
    <t>стоимость руб (без НДС)</t>
  </si>
  <si>
    <t>условия доставки</t>
  </si>
  <si>
    <t>Второй аванс %</t>
  </si>
  <si>
    <t>$</t>
  </si>
  <si>
    <t>€</t>
  </si>
  <si>
    <t>стоимость руб (с НДС)</t>
  </si>
  <si>
    <t>НДС 18%</t>
  </si>
  <si>
    <t>стоимость (вал)</t>
  </si>
  <si>
    <t>стоимость доставки (вал)</t>
  </si>
  <si>
    <t>DAP Н-ск</t>
  </si>
  <si>
    <t>итого срок поставки</t>
  </si>
  <si>
    <t>Чистовой поддон</t>
  </si>
  <si>
    <t>Componenta Moravia s.r.o.</t>
  </si>
  <si>
    <t>Гласс Молд (Китай)</t>
  </si>
  <si>
    <t>курс валют</t>
  </si>
  <si>
    <t>Наим-е производителя</t>
  </si>
  <si>
    <t>Changshu Huazhong Mould Factory</t>
  </si>
  <si>
    <t>Componenta Moravia s.r.o. (Чехия)</t>
  </si>
  <si>
    <t>COMPONENTA MORAVIA,s.r.o.</t>
  </si>
  <si>
    <t>валовый ресурс, на чистовую</t>
  </si>
  <si>
    <t>Общий ресурс</t>
  </si>
  <si>
    <t>отсрочка - 30 дней</t>
  </si>
  <si>
    <t>Ross Mould (Венгрия)</t>
  </si>
  <si>
    <t>Стеклоформ (Китай)</t>
  </si>
  <si>
    <t>Ruifeng</t>
  </si>
  <si>
    <t>DDP Н-ск</t>
  </si>
  <si>
    <t xml:space="preserve">количество </t>
  </si>
  <si>
    <t>пар.</t>
  </si>
  <si>
    <t>ПСИ ООО</t>
  </si>
  <si>
    <t>Семенов А.Ю.</t>
  </si>
  <si>
    <t>Дутьевая головка</t>
  </si>
  <si>
    <t>Плунжер</t>
  </si>
  <si>
    <t>Горловое кольцо</t>
  </si>
  <si>
    <t>Новые продукты (Китай)</t>
  </si>
  <si>
    <t>WH moulds</t>
  </si>
  <si>
    <t>Ruifeng (Китай)</t>
  </si>
  <si>
    <t>Спаркс Лимитед (Болгария)</t>
  </si>
  <si>
    <t>HEBEI ANDY MOULD CO., LTD</t>
  </si>
  <si>
    <t>50/30</t>
  </si>
  <si>
    <t>отсрочка, %  /дней</t>
  </si>
  <si>
    <t>Jian Shun</t>
  </si>
  <si>
    <t>Jian Shun (Китай)</t>
  </si>
  <si>
    <t>Альфа Гласс (Китай)</t>
  </si>
  <si>
    <t>20/45</t>
  </si>
  <si>
    <t>100/30</t>
  </si>
  <si>
    <t>Расчет подготовил:</t>
  </si>
  <si>
    <t>Ross Mould</t>
  </si>
  <si>
    <t>Прессовая головка</t>
  </si>
  <si>
    <t>Трубка дутьевой головки</t>
  </si>
  <si>
    <t>Воронка</t>
  </si>
  <si>
    <t>Втулка плунжера</t>
  </si>
  <si>
    <t>Центрирующее кольцо</t>
  </si>
  <si>
    <t>Стронг Юнион (Китай)</t>
  </si>
  <si>
    <t>100/50</t>
  </si>
  <si>
    <t>Э552</t>
  </si>
  <si>
    <t>Э553</t>
  </si>
  <si>
    <t>на 08.07.17</t>
  </si>
  <si>
    <t>OMKO (Хорватия)</t>
  </si>
  <si>
    <t>OMKO</t>
  </si>
  <si>
    <t>STRADA (Италия)</t>
  </si>
  <si>
    <t>STRADA</t>
  </si>
  <si>
    <t>Э552, 553 (Дворцовая 0,25; 0,5)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</si>
</sst>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1F497D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0" fontId="4" fillId="0" borderId="0" xfId="0" applyFont="1" applyAlignment="1">
      <alignment horizontal="left" indent="5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/>
    <xf numFmtId="4" fontId="1" fillId="0" borderId="9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5" fillId="0" borderId="20" xfId="0" applyFont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4" fontId="1" fillId="0" borderId="5" xfId="0" applyNumberFormat="1" applyFont="1" applyFill="1" applyBorder="1"/>
    <xf numFmtId="4" fontId="1" fillId="0" borderId="7" xfId="0" applyNumberFormat="1" applyFont="1" applyFill="1" applyBorder="1" applyAlignment="1">
      <alignment wrapText="1"/>
    </xf>
    <xf numFmtId="4" fontId="1" fillId="0" borderId="9" xfId="0" applyNumberFormat="1" applyFont="1" applyFill="1" applyBorder="1"/>
    <xf numFmtId="0" fontId="1" fillId="0" borderId="2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9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22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23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1" fillId="0" borderId="7" xfId="0" applyNumberFormat="1" applyFont="1" applyFill="1" applyBorder="1"/>
    <xf numFmtId="3" fontId="1" fillId="0" borderId="10" xfId="0" applyNumberFormat="1" applyFont="1" applyFill="1" applyBorder="1"/>
    <xf numFmtId="0" fontId="1" fillId="0" borderId="27" xfId="0" applyFont="1" applyFill="1" applyBorder="1"/>
    <xf numFmtId="3" fontId="1" fillId="0" borderId="28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3" fontId="1" fillId="0" borderId="0" xfId="0" applyNumberFormat="1" applyFont="1" applyFill="1" applyBorder="1"/>
    <xf numFmtId="0" fontId="1" fillId="0" borderId="4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/>
    <xf numFmtId="0" fontId="1" fillId="0" borderId="29" xfId="0" applyFont="1" applyFill="1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8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5"/>
    </xf>
    <xf numFmtId="0" fontId="1" fillId="0" borderId="9" xfId="0" applyFont="1" applyFill="1" applyBorder="1" applyAlignment="1"/>
    <xf numFmtId="4" fontId="1" fillId="0" borderId="0" xfId="0" applyNumberFormat="1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31" xfId="0" applyFont="1" applyFill="1" applyBorder="1" applyAlignment="1">
      <alignment wrapText="1"/>
    </xf>
    <xf numFmtId="0" fontId="1" fillId="0" borderId="11" xfId="0" applyFont="1" applyFill="1" applyBorder="1"/>
    <xf numFmtId="4" fontId="1" fillId="0" borderId="21" xfId="0" applyNumberFormat="1" applyFont="1" applyFill="1" applyBorder="1" applyAlignment="1">
      <alignment wrapText="1"/>
    </xf>
    <xf numFmtId="0" fontId="3" fillId="0" borderId="8" xfId="0" applyFont="1" applyFill="1" applyBorder="1"/>
    <xf numFmtId="0" fontId="1" fillId="0" borderId="32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33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center" wrapText="1"/>
    </xf>
    <xf numFmtId="0" fontId="1" fillId="0" borderId="41" xfId="0" applyFont="1" applyFill="1" applyBorder="1"/>
    <xf numFmtId="0" fontId="1" fillId="0" borderId="42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wrapText="1"/>
    </xf>
    <xf numFmtId="4" fontId="1" fillId="0" borderId="39" xfId="0" applyNumberFormat="1" applyFont="1" applyFill="1" applyBorder="1"/>
    <xf numFmtId="4" fontId="1" fillId="0" borderId="43" xfId="0" applyNumberFormat="1" applyFont="1" applyFill="1" applyBorder="1" applyAlignment="1">
      <alignment wrapText="1"/>
    </xf>
    <xf numFmtId="0" fontId="1" fillId="0" borderId="44" xfId="0" applyFont="1" applyFill="1" applyBorder="1" applyAlignment="1">
      <alignment wrapText="1"/>
    </xf>
    <xf numFmtId="0" fontId="1" fillId="0" borderId="4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topLeftCell="A5" zoomScaleNormal="100" workbookViewId="0">
      <selection activeCell="Q46" sqref="Q46"/>
    </sheetView>
  </sheetViews>
  <sheetFormatPr defaultRowHeight="15"/>
  <cols>
    <col min="1" max="1" width="4.140625" style="2" customWidth="1"/>
    <col min="2" max="2" width="26.85546875" style="2" customWidth="1"/>
    <col min="3" max="3" width="16" style="2" customWidth="1"/>
    <col min="4" max="4" width="12.42578125" style="2" customWidth="1"/>
    <col min="5" max="5" width="11.42578125" style="2" customWidth="1"/>
    <col min="6" max="8" width="12.42578125" style="2" customWidth="1"/>
    <col min="9" max="10" width="12.42578125" style="3" customWidth="1"/>
    <col min="11" max="11" width="12.85546875" style="3" customWidth="1"/>
    <col min="12" max="14" width="9.140625" style="3" customWidth="1"/>
    <col min="15" max="19" width="9.140625" style="3"/>
  </cols>
  <sheetData>
    <row r="1" spans="1:13" s="3" customFormat="1" ht="13.5" customHeight="1" thickBot="1">
      <c r="A1" s="92" t="s">
        <v>0</v>
      </c>
      <c r="B1" s="93"/>
      <c r="C1" s="93"/>
      <c r="D1" s="93"/>
      <c r="E1" s="93"/>
      <c r="F1" s="93"/>
      <c r="G1" s="93"/>
      <c r="H1" s="94"/>
    </row>
    <row r="2" spans="1:13" s="3" customFormat="1" ht="13.5" thickBot="1">
      <c r="A2" s="2"/>
      <c r="B2" s="2"/>
      <c r="C2" s="2"/>
      <c r="D2" s="2"/>
      <c r="E2" s="2"/>
      <c r="F2" s="2"/>
      <c r="G2" s="2"/>
      <c r="H2" s="2"/>
    </row>
    <row r="3" spans="1:13" s="3" customFormat="1" ht="29.25" customHeight="1">
      <c r="A3" s="95" t="s">
        <v>1</v>
      </c>
      <c r="B3" s="96"/>
      <c r="C3" s="95" t="s">
        <v>80</v>
      </c>
      <c r="D3" s="96"/>
      <c r="E3" s="31"/>
      <c r="F3" s="2"/>
      <c r="G3" s="2"/>
      <c r="H3" s="2"/>
      <c r="I3" s="2"/>
      <c r="J3" s="2"/>
      <c r="K3" s="2"/>
      <c r="L3" s="2"/>
      <c r="M3" s="2"/>
    </row>
    <row r="4" spans="1:13" s="3" customFormat="1" ht="15.75" customHeight="1" thickBot="1">
      <c r="A4" s="97" t="s">
        <v>2</v>
      </c>
      <c r="B4" s="98"/>
      <c r="C4" s="97"/>
      <c r="D4" s="98"/>
      <c r="E4" s="31"/>
      <c r="F4" s="2"/>
      <c r="G4" s="10"/>
      <c r="H4" s="2"/>
      <c r="I4" s="2"/>
      <c r="J4" s="2"/>
      <c r="K4" s="2"/>
      <c r="L4" s="2"/>
      <c r="M4" s="2"/>
    </row>
    <row r="5" spans="1:13" s="3" customFormat="1" ht="15.75" thickBot="1">
      <c r="A5" s="14"/>
      <c r="B5" s="9"/>
      <c r="C5" s="9"/>
      <c r="D5" s="9"/>
      <c r="E5" s="9"/>
      <c r="F5" s="2"/>
      <c r="G5" s="10"/>
      <c r="H5" s="2"/>
      <c r="I5" s="2"/>
      <c r="J5" s="2"/>
      <c r="K5" s="2"/>
      <c r="L5" s="2"/>
      <c r="M5" s="2"/>
    </row>
    <row r="6" spans="1:13" s="3" customFormat="1" ht="13.5" customHeight="1" thickBot="1">
      <c r="A6" s="4" t="s">
        <v>3</v>
      </c>
      <c r="B6" s="35" t="s">
        <v>4</v>
      </c>
      <c r="C6" s="36"/>
      <c r="D6" s="58" t="s">
        <v>73</v>
      </c>
      <c r="E6" s="80" t="s">
        <v>74</v>
      </c>
      <c r="F6" s="8"/>
      <c r="L6" s="8"/>
    </row>
    <row r="7" spans="1:13" s="3" customFormat="1" ht="26.25" customHeight="1" thickBot="1">
      <c r="A7" s="51" t="s">
        <v>5</v>
      </c>
      <c r="B7" s="51" t="s">
        <v>7</v>
      </c>
      <c r="C7" s="51" t="s">
        <v>6</v>
      </c>
      <c r="D7" s="51" t="s">
        <v>45</v>
      </c>
      <c r="E7" s="51" t="s">
        <v>45</v>
      </c>
      <c r="F7" s="26"/>
      <c r="G7" s="26"/>
      <c r="H7" s="26"/>
      <c r="I7" s="26"/>
      <c r="J7" s="26"/>
      <c r="K7" s="41"/>
      <c r="L7" s="26"/>
    </row>
    <row r="8" spans="1:13" s="3" customFormat="1" ht="13.5" thickBot="1">
      <c r="A8" s="33">
        <v>1</v>
      </c>
      <c r="B8" s="59" t="s">
        <v>10</v>
      </c>
      <c r="C8" s="67" t="s">
        <v>8</v>
      </c>
      <c r="D8" s="33">
        <v>18</v>
      </c>
      <c r="E8" s="33">
        <v>18</v>
      </c>
      <c r="F8" s="41"/>
      <c r="G8" s="41"/>
      <c r="H8" s="68" t="s">
        <v>33</v>
      </c>
      <c r="I8" s="63" t="s">
        <v>75</v>
      </c>
      <c r="J8" s="32"/>
      <c r="K8" s="32"/>
      <c r="L8" s="26"/>
    </row>
    <row r="9" spans="1:13" s="3" customFormat="1" ht="12.75">
      <c r="A9" s="28">
        <v>2</v>
      </c>
      <c r="B9" s="23" t="s">
        <v>9</v>
      </c>
      <c r="C9" s="69" t="s">
        <v>8</v>
      </c>
      <c r="D9" s="28">
        <v>24</v>
      </c>
      <c r="E9" s="28">
        <v>24</v>
      </c>
      <c r="F9" s="32"/>
      <c r="G9" s="32"/>
      <c r="H9" s="70" t="s">
        <v>22</v>
      </c>
      <c r="I9" s="71">
        <v>59.07</v>
      </c>
      <c r="J9" s="26"/>
      <c r="K9" s="26"/>
      <c r="L9" s="26"/>
    </row>
    <row r="10" spans="1:13" s="3" customFormat="1" ht="13.5" thickBot="1">
      <c r="A10" s="28">
        <v>3</v>
      </c>
      <c r="B10" s="23" t="s">
        <v>30</v>
      </c>
      <c r="C10" s="69" t="s">
        <v>8</v>
      </c>
      <c r="D10" s="28">
        <v>18</v>
      </c>
      <c r="E10" s="28">
        <v>18</v>
      </c>
      <c r="F10" s="32"/>
      <c r="G10" s="41"/>
      <c r="H10" s="72" t="s">
        <v>23</v>
      </c>
      <c r="I10" s="57">
        <v>67.62</v>
      </c>
      <c r="J10" s="26"/>
      <c r="K10" s="26"/>
      <c r="L10" s="26"/>
    </row>
    <row r="11" spans="1:13" s="3" customFormat="1" ht="12.75">
      <c r="A11" s="28">
        <v>4</v>
      </c>
      <c r="B11" s="23" t="s">
        <v>51</v>
      </c>
      <c r="C11" s="69" t="s">
        <v>8</v>
      </c>
      <c r="D11" s="28">
        <v>180</v>
      </c>
      <c r="E11" s="28">
        <v>180</v>
      </c>
      <c r="F11" s="25"/>
      <c r="G11" s="25"/>
      <c r="H11" s="26"/>
      <c r="I11" s="26"/>
      <c r="J11" s="26"/>
      <c r="K11" s="26"/>
      <c r="L11" s="26"/>
    </row>
    <row r="12" spans="1:13" s="3" customFormat="1" ht="12.75">
      <c r="A12" s="28">
        <v>5</v>
      </c>
      <c r="B12" s="23" t="s">
        <v>70</v>
      </c>
      <c r="C12" s="69" t="s">
        <v>8</v>
      </c>
      <c r="D12" s="28">
        <v>180</v>
      </c>
      <c r="E12" s="28">
        <v>180</v>
      </c>
      <c r="F12" s="25"/>
      <c r="G12" s="25"/>
      <c r="H12" s="26"/>
      <c r="I12" s="26"/>
      <c r="J12" s="26"/>
      <c r="K12" s="26"/>
      <c r="L12" s="26"/>
    </row>
    <row r="13" spans="1:13" s="3" customFormat="1" ht="12.75">
      <c r="A13" s="28">
        <v>6</v>
      </c>
      <c r="B13" s="23" t="s">
        <v>50</v>
      </c>
      <c r="C13" s="69" t="s">
        <v>8</v>
      </c>
      <c r="D13" s="28">
        <v>50</v>
      </c>
      <c r="E13" s="28">
        <v>50</v>
      </c>
      <c r="F13" s="25"/>
      <c r="G13" s="25"/>
      <c r="H13" s="26"/>
      <c r="I13" s="26"/>
      <c r="J13" s="26"/>
      <c r="K13" s="26"/>
      <c r="L13" s="26"/>
    </row>
    <row r="14" spans="1:13" s="3" customFormat="1" ht="12.75">
      <c r="A14" s="28">
        <v>7</v>
      </c>
      <c r="B14" s="23" t="s">
        <v>69</v>
      </c>
      <c r="C14" s="69" t="s">
        <v>8</v>
      </c>
      <c r="D14" s="28">
        <v>18</v>
      </c>
      <c r="E14" s="28">
        <v>18</v>
      </c>
      <c r="F14" s="25"/>
      <c r="G14" s="25"/>
      <c r="H14" s="26"/>
      <c r="I14" s="26"/>
      <c r="J14" s="26"/>
      <c r="K14" s="26"/>
      <c r="L14" s="26"/>
    </row>
    <row r="15" spans="1:13" s="3" customFormat="1" ht="12.75">
      <c r="A15" s="28">
        <v>8</v>
      </c>
      <c r="B15" s="23" t="s">
        <v>49</v>
      </c>
      <c r="C15" s="69" t="s">
        <v>8</v>
      </c>
      <c r="D15" s="28">
        <v>22</v>
      </c>
      <c r="E15" s="28">
        <v>22</v>
      </c>
      <c r="F15" s="25"/>
      <c r="G15" s="25"/>
      <c r="H15" s="26"/>
      <c r="I15" s="26"/>
      <c r="J15" s="26"/>
      <c r="K15" s="26"/>
      <c r="L15" s="26"/>
    </row>
    <row r="16" spans="1:13" s="3" customFormat="1" ht="12.75">
      <c r="A16" s="28">
        <v>9</v>
      </c>
      <c r="B16" s="23" t="s">
        <v>67</v>
      </c>
      <c r="C16" s="69" t="s">
        <v>8</v>
      </c>
      <c r="D16" s="28">
        <v>22</v>
      </c>
      <c r="E16" s="28">
        <v>22</v>
      </c>
      <c r="F16" s="25"/>
      <c r="G16" s="25"/>
      <c r="H16" s="26"/>
      <c r="I16" s="26"/>
      <c r="J16" s="26"/>
      <c r="K16" s="26"/>
      <c r="L16" s="26"/>
    </row>
    <row r="17" spans="1:19" s="3" customFormat="1" ht="12.75">
      <c r="A17" s="28">
        <v>10</v>
      </c>
      <c r="B17" s="23" t="s">
        <v>66</v>
      </c>
      <c r="C17" s="69" t="s">
        <v>8</v>
      </c>
      <c r="D17" s="28">
        <v>24</v>
      </c>
      <c r="E17" s="28">
        <v>24</v>
      </c>
      <c r="F17" s="25"/>
      <c r="G17" s="25"/>
      <c r="H17" s="26"/>
      <c r="I17" s="26"/>
      <c r="J17" s="26"/>
      <c r="K17" s="26"/>
      <c r="L17" s="26"/>
    </row>
    <row r="18" spans="1:19" s="3" customFormat="1" ht="12.75">
      <c r="A18" s="28">
        <v>11</v>
      </c>
      <c r="B18" s="23" t="s">
        <v>68</v>
      </c>
      <c r="C18" s="69" t="s">
        <v>8</v>
      </c>
      <c r="D18" s="28">
        <v>24</v>
      </c>
      <c r="E18" s="28">
        <v>24</v>
      </c>
      <c r="F18" s="25"/>
      <c r="G18" s="25"/>
      <c r="H18" s="26"/>
      <c r="I18" s="26"/>
      <c r="J18" s="26"/>
      <c r="K18" s="26"/>
      <c r="L18" s="26"/>
    </row>
    <row r="19" spans="1:19" s="1" customFormat="1" ht="15.75" thickBot="1">
      <c r="A19" s="29">
        <v>12</v>
      </c>
      <c r="B19" s="60" t="s">
        <v>11</v>
      </c>
      <c r="C19" s="73" t="s">
        <v>46</v>
      </c>
      <c r="D19" s="29">
        <v>30</v>
      </c>
      <c r="E19" s="29">
        <v>30</v>
      </c>
      <c r="F19" s="25"/>
      <c r="G19" s="25"/>
      <c r="H19" s="25"/>
      <c r="I19" s="26"/>
      <c r="J19" s="26"/>
      <c r="K19" s="26"/>
      <c r="L19" s="26"/>
      <c r="M19" s="3"/>
      <c r="N19" s="3"/>
      <c r="O19" s="3"/>
      <c r="P19" s="3"/>
      <c r="Q19" s="3"/>
      <c r="R19" s="3"/>
      <c r="S19" s="3"/>
    </row>
    <row r="20" spans="1:19" s="1" customFormat="1" ht="15.75" thickBot="1">
      <c r="A20" s="41"/>
      <c r="B20" s="41"/>
      <c r="C20" s="41"/>
      <c r="D20" s="41"/>
      <c r="E20" s="41"/>
      <c r="F20" s="25"/>
      <c r="G20" s="25"/>
      <c r="H20" s="25"/>
      <c r="I20" s="26"/>
      <c r="J20" s="26"/>
      <c r="K20" s="26"/>
      <c r="L20" s="26"/>
      <c r="M20" s="3"/>
      <c r="N20" s="3"/>
      <c r="O20" s="3"/>
      <c r="P20" s="3"/>
      <c r="Q20" s="3"/>
      <c r="R20" s="3"/>
      <c r="S20" s="3"/>
    </row>
    <row r="21" spans="1:19" ht="39" customHeight="1" thickBot="1">
      <c r="A21" s="74" t="s">
        <v>12</v>
      </c>
      <c r="B21" s="49" t="s">
        <v>13</v>
      </c>
      <c r="C21" s="49"/>
      <c r="D21" s="49"/>
      <c r="E21" s="49"/>
      <c r="F21" s="75"/>
      <c r="G21" s="75"/>
      <c r="H21" s="75"/>
      <c r="I21" s="76"/>
      <c r="J21" s="26"/>
      <c r="K21" s="26"/>
      <c r="L21" s="26"/>
      <c r="S21"/>
    </row>
    <row r="22" spans="1:19" ht="39.75" thickBot="1">
      <c r="A22" s="77" t="s">
        <v>5</v>
      </c>
      <c r="B22" s="84" t="s">
        <v>17</v>
      </c>
      <c r="C22" s="15" t="s">
        <v>34</v>
      </c>
      <c r="D22" s="15" t="s">
        <v>14</v>
      </c>
      <c r="E22" s="15" t="s">
        <v>15</v>
      </c>
      <c r="F22" s="15" t="s">
        <v>29</v>
      </c>
      <c r="G22" s="15" t="s">
        <v>20</v>
      </c>
      <c r="H22" s="15" t="s">
        <v>38</v>
      </c>
      <c r="I22" s="27" t="s">
        <v>39</v>
      </c>
      <c r="J22" s="26"/>
      <c r="K22" s="26"/>
      <c r="L22" s="26"/>
      <c r="S22"/>
    </row>
    <row r="23" spans="1:19">
      <c r="A23" s="83">
        <v>1</v>
      </c>
      <c r="B23" s="89" t="s">
        <v>76</v>
      </c>
      <c r="C23" s="90" t="s">
        <v>77</v>
      </c>
      <c r="D23" s="91">
        <v>49</v>
      </c>
      <c r="E23" s="91">
        <v>12</v>
      </c>
      <c r="F23" s="81">
        <f>D23+E23</f>
        <v>61</v>
      </c>
      <c r="G23" s="21" t="s">
        <v>28</v>
      </c>
      <c r="H23" s="52">
        <v>1000000</v>
      </c>
      <c r="I23" s="37">
        <f>H23*($D$8+$E$8)</f>
        <v>36000000</v>
      </c>
      <c r="J23" s="26"/>
      <c r="K23" s="26"/>
      <c r="L23" s="26"/>
      <c r="S23"/>
    </row>
    <row r="24" spans="1:19">
      <c r="A24" s="85">
        <v>2</v>
      </c>
      <c r="B24" s="28" t="s">
        <v>41</v>
      </c>
      <c r="C24" s="19" t="s">
        <v>65</v>
      </c>
      <c r="D24" s="81">
        <v>49</v>
      </c>
      <c r="E24" s="81">
        <v>12</v>
      </c>
      <c r="F24" s="81">
        <f>D24+E24</f>
        <v>61</v>
      </c>
      <c r="G24" s="21" t="s">
        <v>28</v>
      </c>
      <c r="H24" s="52">
        <v>1000000</v>
      </c>
      <c r="I24" s="37">
        <f t="shared" ref="I24:I34" si="0">H24*($D$8+$E$8)</f>
        <v>36000000</v>
      </c>
      <c r="J24" s="26"/>
      <c r="K24" s="26"/>
      <c r="L24" s="26"/>
      <c r="S24"/>
    </row>
    <row r="25" spans="1:19">
      <c r="A25" s="86">
        <v>3</v>
      </c>
      <c r="B25" s="28" t="s">
        <v>54</v>
      </c>
      <c r="C25" s="19" t="s">
        <v>43</v>
      </c>
      <c r="D25" s="81">
        <v>28</v>
      </c>
      <c r="E25" s="81">
        <v>7</v>
      </c>
      <c r="F25" s="81">
        <f t="shared" ref="F25:F35" si="1">D25+E25</f>
        <v>35</v>
      </c>
      <c r="G25" s="21" t="s">
        <v>28</v>
      </c>
      <c r="H25" s="52">
        <v>800000</v>
      </c>
      <c r="I25" s="37">
        <f t="shared" si="0"/>
        <v>28800000</v>
      </c>
      <c r="J25" s="26"/>
      <c r="K25" s="26"/>
      <c r="L25" s="26"/>
      <c r="S25"/>
    </row>
    <row r="26" spans="1:19">
      <c r="A26" s="85">
        <v>4</v>
      </c>
      <c r="B26" s="28" t="s">
        <v>47</v>
      </c>
      <c r="C26" s="46"/>
      <c r="D26" s="81">
        <v>60</v>
      </c>
      <c r="E26" s="81"/>
      <c r="F26" s="81">
        <f t="shared" si="1"/>
        <v>60</v>
      </c>
      <c r="G26" s="21" t="s">
        <v>28</v>
      </c>
      <c r="H26" s="52">
        <v>800000</v>
      </c>
      <c r="I26" s="37">
        <f t="shared" si="0"/>
        <v>28800000</v>
      </c>
      <c r="J26" s="26"/>
      <c r="K26" s="26"/>
      <c r="L26" s="26"/>
      <c r="S26"/>
    </row>
    <row r="27" spans="1:19" ht="15.75" customHeight="1">
      <c r="A27" s="85">
        <v>5</v>
      </c>
      <c r="B27" s="28" t="s">
        <v>31</v>
      </c>
      <c r="C27" s="46" t="s">
        <v>37</v>
      </c>
      <c r="D27" s="81">
        <v>36</v>
      </c>
      <c r="E27" s="81">
        <v>5</v>
      </c>
      <c r="F27" s="81">
        <f t="shared" si="1"/>
        <v>41</v>
      </c>
      <c r="G27" s="21" t="s">
        <v>28</v>
      </c>
      <c r="H27" s="52">
        <v>1000000</v>
      </c>
      <c r="I27" s="37">
        <f t="shared" si="0"/>
        <v>36000000</v>
      </c>
      <c r="J27" s="26"/>
      <c r="K27" s="26"/>
      <c r="L27" s="26"/>
      <c r="S27"/>
    </row>
    <row r="28" spans="1:19" s="3" customFormat="1" ht="15.75" customHeight="1">
      <c r="A28" s="85">
        <v>6</v>
      </c>
      <c r="B28" s="28" t="s">
        <v>42</v>
      </c>
      <c r="C28" s="46" t="s">
        <v>35</v>
      </c>
      <c r="D28" s="81">
        <v>45</v>
      </c>
      <c r="E28" s="81">
        <v>15</v>
      </c>
      <c r="F28" s="81">
        <f t="shared" si="1"/>
        <v>60</v>
      </c>
      <c r="G28" s="21" t="s">
        <v>44</v>
      </c>
      <c r="H28" s="52">
        <v>800000</v>
      </c>
      <c r="I28" s="37">
        <f t="shared" si="0"/>
        <v>28800000</v>
      </c>
      <c r="J28" s="26"/>
      <c r="K28" s="26"/>
      <c r="L28" s="26"/>
    </row>
    <row r="29" spans="1:19" s="3" customFormat="1" ht="15.75" customHeight="1">
      <c r="A29" s="85">
        <v>7</v>
      </c>
      <c r="B29" s="34" t="s">
        <v>52</v>
      </c>
      <c r="C29" s="47" t="s">
        <v>53</v>
      </c>
      <c r="D29" s="50">
        <v>45</v>
      </c>
      <c r="E29" s="50">
        <v>15</v>
      </c>
      <c r="F29" s="50">
        <f t="shared" si="1"/>
        <v>60</v>
      </c>
      <c r="G29" s="39" t="s">
        <v>44</v>
      </c>
      <c r="H29" s="53">
        <v>800000</v>
      </c>
      <c r="I29" s="37">
        <f t="shared" si="0"/>
        <v>28800000</v>
      </c>
      <c r="J29" s="26"/>
      <c r="K29" s="26"/>
      <c r="L29" s="26"/>
    </row>
    <row r="30" spans="1:19" s="3" customFormat="1" ht="15.75" customHeight="1">
      <c r="A30" s="85">
        <v>8</v>
      </c>
      <c r="B30" s="34" t="s">
        <v>78</v>
      </c>
      <c r="C30" s="47" t="s">
        <v>79</v>
      </c>
      <c r="D30" s="50">
        <v>49</v>
      </c>
      <c r="E30" s="50">
        <v>12</v>
      </c>
      <c r="F30" s="50">
        <f t="shared" si="1"/>
        <v>61</v>
      </c>
      <c r="G30" s="21" t="s">
        <v>28</v>
      </c>
      <c r="H30" s="53">
        <v>1000000</v>
      </c>
      <c r="I30" s="37">
        <f t="shared" si="0"/>
        <v>36000000</v>
      </c>
      <c r="J30" s="26"/>
      <c r="K30" s="26"/>
      <c r="L30" s="26"/>
    </row>
    <row r="31" spans="1:19" s="3" customFormat="1" ht="15.75" hidden="1" customHeight="1">
      <c r="A31" s="85">
        <v>5</v>
      </c>
      <c r="B31" s="28" t="s">
        <v>55</v>
      </c>
      <c r="C31" s="46"/>
      <c r="D31" s="81">
        <v>55</v>
      </c>
      <c r="E31" s="81">
        <v>10</v>
      </c>
      <c r="F31" s="81">
        <f t="shared" si="1"/>
        <v>65</v>
      </c>
      <c r="G31" s="21" t="s">
        <v>28</v>
      </c>
      <c r="H31" s="52">
        <v>800000</v>
      </c>
      <c r="I31" s="37">
        <f t="shared" si="0"/>
        <v>28800000</v>
      </c>
      <c r="J31" s="26"/>
      <c r="K31" s="26"/>
      <c r="L31" s="26"/>
    </row>
    <row r="32" spans="1:19" s="3" customFormat="1" ht="15.75" hidden="1" customHeight="1">
      <c r="A32" s="85">
        <v>5</v>
      </c>
      <c r="B32" s="28" t="s">
        <v>56</v>
      </c>
      <c r="C32" s="46"/>
      <c r="D32" s="81">
        <v>30</v>
      </c>
      <c r="E32" s="81">
        <v>10</v>
      </c>
      <c r="F32" s="81">
        <f t="shared" si="1"/>
        <v>40</v>
      </c>
      <c r="G32" s="21" t="s">
        <v>28</v>
      </c>
      <c r="H32" s="52">
        <v>700000</v>
      </c>
      <c r="I32" s="37">
        <f t="shared" si="0"/>
        <v>25200000</v>
      </c>
      <c r="J32" s="26"/>
      <c r="K32" s="26"/>
      <c r="L32" s="26"/>
    </row>
    <row r="33" spans="1:13" s="3" customFormat="1" ht="14.25" hidden="1" customHeight="1">
      <c r="A33" s="85">
        <v>7</v>
      </c>
      <c r="B33" s="28" t="s">
        <v>60</v>
      </c>
      <c r="C33" s="46"/>
      <c r="D33" s="81">
        <v>35</v>
      </c>
      <c r="E33" s="81">
        <v>25</v>
      </c>
      <c r="F33" s="81">
        <f t="shared" si="1"/>
        <v>60</v>
      </c>
      <c r="G33" s="39" t="s">
        <v>44</v>
      </c>
      <c r="H33" s="52">
        <v>700000</v>
      </c>
      <c r="I33" s="37">
        <f t="shared" si="0"/>
        <v>25200000</v>
      </c>
      <c r="J33" s="26"/>
      <c r="K33" s="26"/>
      <c r="L33" s="26"/>
    </row>
    <row r="34" spans="1:13" s="26" customFormat="1" ht="14.25" customHeight="1">
      <c r="A34" s="87">
        <v>9</v>
      </c>
      <c r="B34" s="34" t="s">
        <v>61</v>
      </c>
      <c r="C34" s="47"/>
      <c r="D34" s="50">
        <v>36</v>
      </c>
      <c r="E34" s="50"/>
      <c r="F34" s="50">
        <f t="shared" si="1"/>
        <v>36</v>
      </c>
      <c r="G34" s="39" t="s">
        <v>44</v>
      </c>
      <c r="H34" s="53">
        <v>800000</v>
      </c>
      <c r="I34" s="40">
        <f t="shared" si="0"/>
        <v>28800000</v>
      </c>
    </row>
    <row r="35" spans="1:13" s="26" customFormat="1" ht="14.25" customHeight="1" thickBot="1">
      <c r="A35" s="88">
        <v>10</v>
      </c>
      <c r="B35" s="20" t="s">
        <v>71</v>
      </c>
      <c r="C35" s="65"/>
      <c r="D35" s="45">
        <v>55</v>
      </c>
      <c r="E35" s="45"/>
      <c r="F35" s="45">
        <f t="shared" si="1"/>
        <v>55</v>
      </c>
      <c r="G35" s="22" t="s">
        <v>44</v>
      </c>
      <c r="H35" s="54">
        <v>800000</v>
      </c>
      <c r="I35" s="38">
        <f>H35*($D$8+$E$8)</f>
        <v>28800000</v>
      </c>
    </row>
    <row r="36" spans="1:13" s="26" customFormat="1" ht="14.25" customHeight="1" thickBot="1">
      <c r="A36" s="41"/>
      <c r="B36" s="41"/>
      <c r="C36" s="42"/>
      <c r="D36" s="61"/>
      <c r="E36" s="61"/>
      <c r="F36" s="61"/>
      <c r="G36" s="32"/>
      <c r="H36" s="62"/>
      <c r="I36" s="43"/>
    </row>
    <row r="37" spans="1:13" s="3" customFormat="1" ht="26.25" customHeight="1" thickBot="1">
      <c r="A37" s="78">
        <v>3</v>
      </c>
      <c r="B37" s="48" t="s">
        <v>16</v>
      </c>
      <c r="C37" s="49"/>
      <c r="D37" s="49"/>
      <c r="E37" s="49"/>
      <c r="F37" s="49"/>
      <c r="G37" s="49"/>
      <c r="H37" s="49"/>
      <c r="I37" s="49"/>
      <c r="J37" s="44"/>
      <c r="K37" s="26"/>
      <c r="L37" s="26"/>
    </row>
    <row r="38" spans="1:13" s="3" customFormat="1" ht="26.25" thickBot="1">
      <c r="A38" s="51" t="s">
        <v>5</v>
      </c>
      <c r="B38" s="101" t="s">
        <v>17</v>
      </c>
      <c r="C38" s="102" t="s">
        <v>18</v>
      </c>
      <c r="D38" s="102" t="s">
        <v>21</v>
      </c>
      <c r="E38" s="103" t="s">
        <v>58</v>
      </c>
      <c r="F38" s="102" t="s">
        <v>26</v>
      </c>
      <c r="G38" s="102" t="s">
        <v>27</v>
      </c>
      <c r="H38" s="102" t="s">
        <v>19</v>
      </c>
      <c r="I38" s="104" t="s">
        <v>25</v>
      </c>
      <c r="J38" s="105" t="s">
        <v>24</v>
      </c>
      <c r="K38" s="26"/>
      <c r="L38" s="26"/>
    </row>
    <row r="39" spans="1:13" s="3" customFormat="1" ht="12.75">
      <c r="A39" s="100">
        <v>1</v>
      </c>
      <c r="B39" s="89" t="s">
        <v>76</v>
      </c>
      <c r="C39" s="106">
        <v>50</v>
      </c>
      <c r="D39" s="106">
        <v>50</v>
      </c>
      <c r="E39" s="91"/>
      <c r="F39" s="107">
        <v>58320</v>
      </c>
      <c r="G39" s="107">
        <v>12000</v>
      </c>
      <c r="H39" s="107">
        <f>(F39+G39)*I10</f>
        <v>4755038.4000000004</v>
      </c>
      <c r="I39" s="108">
        <f>J39*18/118</f>
        <v>855906.91200000001</v>
      </c>
      <c r="J39" s="109">
        <f>(F39+G39)*I10*1.18</f>
        <v>5610945.3119999999</v>
      </c>
      <c r="K39" s="26">
        <v>9</v>
      </c>
      <c r="L39" s="26"/>
    </row>
    <row r="40" spans="1:13" s="3" customFormat="1" ht="12.75" customHeight="1">
      <c r="A40" s="85">
        <v>2</v>
      </c>
      <c r="B40" s="110" t="s">
        <v>41</v>
      </c>
      <c r="C40" s="82">
        <v>50</v>
      </c>
      <c r="D40" s="82">
        <v>50</v>
      </c>
      <c r="E40" s="5"/>
      <c r="F40" s="6">
        <v>67196</v>
      </c>
      <c r="G40" s="6">
        <v>3130</v>
      </c>
      <c r="H40" s="6">
        <f>(F40+G40)*I10</f>
        <v>4755444.12</v>
      </c>
      <c r="I40" s="16">
        <f>J40*18/118</f>
        <v>855979.9415999999</v>
      </c>
      <c r="J40" s="17">
        <f>(F40+G40)*I10*1.18</f>
        <v>5611424.0615999997</v>
      </c>
      <c r="K40" s="26">
        <v>10</v>
      </c>
      <c r="L40" s="26"/>
    </row>
    <row r="41" spans="1:13" s="3" customFormat="1" ht="12.75" customHeight="1">
      <c r="A41" s="85">
        <v>3</v>
      </c>
      <c r="B41" s="110" t="s">
        <v>43</v>
      </c>
      <c r="C41" s="82"/>
      <c r="D41" s="82"/>
      <c r="E41" s="30" t="s">
        <v>63</v>
      </c>
      <c r="F41" s="55">
        <v>38100</v>
      </c>
      <c r="G41" s="6">
        <v>11806</v>
      </c>
      <c r="H41" s="6">
        <f>(F41+G41)*$I$9</f>
        <v>2947947.42</v>
      </c>
      <c r="I41" s="16">
        <f>J41*18/118</f>
        <v>530630.53559999994</v>
      </c>
      <c r="J41" s="17">
        <f>(F41+G41)*$I$9*1.18</f>
        <v>3478577.9555999995</v>
      </c>
      <c r="K41" s="26">
        <v>3</v>
      </c>
      <c r="L41" s="26"/>
    </row>
    <row r="42" spans="1:13" s="3" customFormat="1" ht="12.75">
      <c r="A42" s="85">
        <v>4</v>
      </c>
      <c r="B42" s="110" t="s">
        <v>42</v>
      </c>
      <c r="C42" s="82"/>
      <c r="D42" s="82"/>
      <c r="E42" s="30" t="s">
        <v>63</v>
      </c>
      <c r="F42" s="55">
        <v>51352.02</v>
      </c>
      <c r="G42" s="6"/>
      <c r="H42" s="6">
        <f>(F42+G42)*$I$9</f>
        <v>3033363.8213999998</v>
      </c>
      <c r="I42" s="16">
        <f>J42*18/118</f>
        <v>462716.51512881357</v>
      </c>
      <c r="J42" s="17">
        <f>(F42+G42)*$I$9</f>
        <v>3033363.8213999998</v>
      </c>
      <c r="K42" s="26">
        <v>1</v>
      </c>
      <c r="L42" s="26"/>
    </row>
    <row r="43" spans="1:13" s="3" customFormat="1" ht="12.75">
      <c r="A43" s="85">
        <v>5</v>
      </c>
      <c r="B43" s="110" t="s">
        <v>47</v>
      </c>
      <c r="C43" s="82">
        <v>50</v>
      </c>
      <c r="D43" s="82">
        <v>50</v>
      </c>
      <c r="E43" s="5"/>
      <c r="F43" s="6">
        <v>47347.94</v>
      </c>
      <c r="G43" s="6"/>
      <c r="H43" s="6">
        <f>(F43+G43)*I10</f>
        <v>3201667.7028000006</v>
      </c>
      <c r="I43" s="16">
        <f t="shared" ref="I43:I45" si="2">J43*18/118</f>
        <v>576300.1865040001</v>
      </c>
      <c r="J43" s="17">
        <f>(F43+G43)*I10*1.18</f>
        <v>3777967.8893040004</v>
      </c>
      <c r="K43" s="26">
        <v>4</v>
      </c>
      <c r="L43" s="26"/>
    </row>
    <row r="44" spans="1:13" s="3" customFormat="1" ht="12.75">
      <c r="A44" s="85">
        <v>6</v>
      </c>
      <c r="B44" s="111" t="s">
        <v>36</v>
      </c>
      <c r="C44" s="82">
        <v>50</v>
      </c>
      <c r="D44" s="82">
        <v>50</v>
      </c>
      <c r="E44" s="5"/>
      <c r="F44" s="6">
        <v>60292</v>
      </c>
      <c r="G44" s="6">
        <v>7700</v>
      </c>
      <c r="H44" s="6">
        <f>(F44+G44)*I10</f>
        <v>4597619.04</v>
      </c>
      <c r="I44" s="16">
        <f t="shared" si="2"/>
        <v>827571.42719999992</v>
      </c>
      <c r="J44" s="17">
        <f>(F44+G44)*I10*1.18</f>
        <v>5425190.4671999998</v>
      </c>
      <c r="K44" s="26">
        <v>8</v>
      </c>
      <c r="L44" s="26"/>
    </row>
    <row r="45" spans="1:13" s="3" customFormat="1" ht="15.75" hidden="1" customHeight="1">
      <c r="A45" s="85">
        <v>7</v>
      </c>
      <c r="B45" s="110" t="s">
        <v>32</v>
      </c>
      <c r="C45" s="99" t="s">
        <v>40</v>
      </c>
      <c r="D45" s="99"/>
      <c r="E45" s="30"/>
      <c r="F45" s="6">
        <v>58300</v>
      </c>
      <c r="G45" s="6">
        <v>7000</v>
      </c>
      <c r="H45" s="6" t="e">
        <f>(F45+G45)*#REF!</f>
        <v>#REF!</v>
      </c>
      <c r="I45" s="16" t="e">
        <f t="shared" si="2"/>
        <v>#REF!</v>
      </c>
      <c r="J45" s="17" t="e">
        <f>(F45+G45)*#REF!*1.18</f>
        <v>#REF!</v>
      </c>
      <c r="K45" s="26"/>
      <c r="L45" s="26"/>
    </row>
    <row r="46" spans="1:13" s="3" customFormat="1" ht="15" customHeight="1">
      <c r="A46" s="85">
        <v>7</v>
      </c>
      <c r="B46" s="110" t="s">
        <v>52</v>
      </c>
      <c r="C46" s="82"/>
      <c r="D46" s="82"/>
      <c r="E46" s="30" t="s">
        <v>63</v>
      </c>
      <c r="F46" s="6">
        <v>53247.839999999997</v>
      </c>
      <c r="G46" s="5"/>
      <c r="H46" s="6">
        <f>(F46+G46)*$I$10</f>
        <v>3600618.9408</v>
      </c>
      <c r="I46" s="16">
        <f t="shared" ref="I46:I52" si="3">J46*18/118</f>
        <v>479799.13863050845</v>
      </c>
      <c r="J46" s="17">
        <f>(F46+G46)*$I$9</f>
        <v>3145349.9087999999</v>
      </c>
      <c r="K46" s="26">
        <v>2</v>
      </c>
      <c r="L46" s="26"/>
      <c r="M46" s="7"/>
    </row>
    <row r="47" spans="1:13" s="3" customFormat="1" ht="15" customHeight="1">
      <c r="A47" s="85">
        <v>8</v>
      </c>
      <c r="B47" s="110" t="s">
        <v>78</v>
      </c>
      <c r="C47" s="82">
        <v>50</v>
      </c>
      <c r="D47" s="82">
        <v>50</v>
      </c>
      <c r="E47" s="30"/>
      <c r="F47" s="6">
        <v>57870</v>
      </c>
      <c r="G47" s="6">
        <v>7000</v>
      </c>
      <c r="H47" s="6">
        <f>(F47+G47)*$I$10</f>
        <v>4386509.4000000004</v>
      </c>
      <c r="I47" s="16">
        <f t="shared" si="3"/>
        <v>789571.69200000004</v>
      </c>
      <c r="J47" s="17">
        <f>(F47+G47)*$I$10*1.18</f>
        <v>5176081.0920000002</v>
      </c>
      <c r="K47" s="26">
        <v>7</v>
      </c>
      <c r="L47" s="26"/>
      <c r="M47" s="7"/>
    </row>
    <row r="48" spans="1:13" s="3" customFormat="1" ht="15" hidden="1" customHeight="1">
      <c r="A48" s="85">
        <v>5</v>
      </c>
      <c r="B48" s="110" t="s">
        <v>55</v>
      </c>
      <c r="C48" s="82">
        <v>50</v>
      </c>
      <c r="D48" s="82">
        <v>50</v>
      </c>
      <c r="E48" s="5"/>
      <c r="F48" s="6">
        <v>62710</v>
      </c>
      <c r="G48" s="5"/>
      <c r="H48" s="6">
        <f>(F48+G48)*I10</f>
        <v>4240450.2</v>
      </c>
      <c r="I48" s="16">
        <f t="shared" si="3"/>
        <v>763281.03599999996</v>
      </c>
      <c r="J48" s="17">
        <f>(F48+G48)*I10*1.18</f>
        <v>5003731.2359999996</v>
      </c>
      <c r="K48" s="26"/>
      <c r="L48" s="26"/>
      <c r="M48" s="7"/>
    </row>
    <row r="49" spans="1:13" s="3" customFormat="1" ht="15" hidden="1" customHeight="1">
      <c r="A49" s="85">
        <v>5</v>
      </c>
      <c r="B49" s="110" t="s">
        <v>56</v>
      </c>
      <c r="C49" s="82">
        <v>50</v>
      </c>
      <c r="D49" s="82"/>
      <c r="E49" s="30" t="s">
        <v>57</v>
      </c>
      <c r="F49" s="6">
        <v>26658</v>
      </c>
      <c r="G49" s="6">
        <v>4793</v>
      </c>
      <c r="H49" s="6">
        <f>(F49+G49)*I9</f>
        <v>1857810.57</v>
      </c>
      <c r="I49" s="16">
        <f t="shared" si="3"/>
        <v>334405.90259999997</v>
      </c>
      <c r="J49" s="17">
        <f>(F49+G49)*I9*1.18</f>
        <v>2192216.4726</v>
      </c>
      <c r="K49" s="26"/>
      <c r="L49" s="26"/>
      <c r="M49" s="7"/>
    </row>
    <row r="50" spans="1:13" s="3" customFormat="1" ht="15" hidden="1" customHeight="1">
      <c r="A50" s="85">
        <v>7</v>
      </c>
      <c r="B50" s="110" t="s">
        <v>59</v>
      </c>
      <c r="C50" s="82"/>
      <c r="D50" s="82"/>
      <c r="E50" s="30" t="s">
        <v>63</v>
      </c>
      <c r="F50" s="6">
        <v>57206</v>
      </c>
      <c r="G50" s="6"/>
      <c r="H50" s="6">
        <f>(F50+G50)*$I$9</f>
        <v>3379158.42</v>
      </c>
      <c r="I50" s="16">
        <f t="shared" si="3"/>
        <v>515464.84372881358</v>
      </c>
      <c r="J50" s="17">
        <f>(F50+G50)*I9</f>
        <v>3379158.42</v>
      </c>
      <c r="K50" s="26"/>
      <c r="L50" s="26"/>
      <c r="M50" s="7"/>
    </row>
    <row r="51" spans="1:13" s="3" customFormat="1" ht="15" customHeight="1">
      <c r="A51" s="85">
        <v>9</v>
      </c>
      <c r="B51" s="110" t="s">
        <v>61</v>
      </c>
      <c r="C51" s="82">
        <v>50</v>
      </c>
      <c r="D51" s="82">
        <v>30</v>
      </c>
      <c r="E51" s="30" t="s">
        <v>62</v>
      </c>
      <c r="F51" s="6">
        <v>66500</v>
      </c>
      <c r="G51" s="5"/>
      <c r="H51" s="6">
        <f>(F51+G51)*$I$9</f>
        <v>3928155</v>
      </c>
      <c r="I51" s="16">
        <f t="shared" si="3"/>
        <v>599210.08474576275</v>
      </c>
      <c r="J51" s="17">
        <f>(F51+G51)*I9</f>
        <v>3928155</v>
      </c>
      <c r="K51" s="26">
        <v>5</v>
      </c>
      <c r="L51" s="26"/>
    </row>
    <row r="52" spans="1:13" s="3" customFormat="1" ht="15" customHeight="1" thickBot="1">
      <c r="A52" s="88">
        <v>10</v>
      </c>
      <c r="B52" s="20" t="s">
        <v>71</v>
      </c>
      <c r="C52" s="45"/>
      <c r="D52" s="45"/>
      <c r="E52" s="56" t="s">
        <v>72</v>
      </c>
      <c r="F52" s="11">
        <v>74207.509999999995</v>
      </c>
      <c r="G52" s="24"/>
      <c r="H52" s="11">
        <f>(F52+G52)*$I$9</f>
        <v>4383437.6157</v>
      </c>
      <c r="I52" s="18">
        <f t="shared" si="3"/>
        <v>668659.97527627111</v>
      </c>
      <c r="J52" s="57">
        <f>(F52+G52)*I9</f>
        <v>4383437.6157</v>
      </c>
      <c r="K52" s="26">
        <v>6</v>
      </c>
      <c r="L52" s="26"/>
    </row>
    <row r="53" spans="1:13" s="3" customFormat="1" ht="24.95" customHeight="1">
      <c r="A53" s="25"/>
      <c r="B53" s="25"/>
      <c r="C53" s="25"/>
      <c r="D53" s="25"/>
      <c r="E53" s="25"/>
      <c r="F53" s="26"/>
      <c r="G53" s="64"/>
      <c r="H53" s="26"/>
      <c r="I53" s="26"/>
      <c r="J53" s="26"/>
      <c r="K53" s="26"/>
      <c r="L53" s="26"/>
    </row>
    <row r="54" spans="1:13" s="3" customFormat="1" ht="12.75">
      <c r="A54" s="25"/>
      <c r="B54" s="25" t="s">
        <v>64</v>
      </c>
      <c r="C54" s="25" t="s">
        <v>48</v>
      </c>
      <c r="D54" s="25"/>
      <c r="E54" s="41"/>
      <c r="F54" s="25"/>
      <c r="G54" s="25"/>
      <c r="H54" s="25"/>
      <c r="I54" s="26"/>
      <c r="J54" s="26"/>
      <c r="K54" s="26"/>
      <c r="L54" s="26"/>
    </row>
    <row r="55" spans="1:13" s="3" customFormat="1" ht="12.75">
      <c r="A55" s="25"/>
      <c r="B55" s="25"/>
      <c r="C55" s="25"/>
      <c r="D55" s="25"/>
      <c r="E55" s="41"/>
      <c r="F55" s="66"/>
      <c r="G55" s="79"/>
      <c r="H55" s="66"/>
      <c r="I55" s="32"/>
      <c r="J55" s="26"/>
      <c r="K55" s="26"/>
      <c r="L55" s="26"/>
    </row>
    <row r="56" spans="1:13">
      <c r="A56" s="25"/>
      <c r="B56" s="25"/>
      <c r="C56" s="25"/>
      <c r="D56" s="25"/>
      <c r="E56" s="41"/>
      <c r="F56" s="41"/>
      <c r="G56" s="41"/>
      <c r="H56" s="41"/>
      <c r="I56" s="32"/>
      <c r="J56" s="26"/>
      <c r="K56" s="26"/>
      <c r="L56" s="26"/>
    </row>
    <row r="57" spans="1:13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6"/>
      <c r="L57" s="26"/>
    </row>
    <row r="58" spans="1:13">
      <c r="A58" s="25"/>
      <c r="B58" s="25"/>
      <c r="C58" s="25"/>
      <c r="D58" s="25"/>
      <c r="E58" s="25"/>
      <c r="F58" s="25"/>
      <c r="G58" s="25"/>
      <c r="H58" s="25"/>
      <c r="I58" s="26"/>
      <c r="J58" s="26"/>
      <c r="K58" s="26"/>
      <c r="L58" s="26"/>
    </row>
    <row r="83" spans="1:11" s="3" customFormat="1" ht="12.75">
      <c r="A83" s="2"/>
      <c r="B83" s="2"/>
      <c r="C83" s="2"/>
      <c r="D83" s="2"/>
      <c r="E83" s="2"/>
      <c r="F83" s="2"/>
      <c r="G83" s="2"/>
      <c r="H83" s="2"/>
      <c r="K83" s="13"/>
    </row>
    <row r="84" spans="1:11" s="3" customFormat="1" ht="12.75">
      <c r="A84" s="2"/>
      <c r="B84" s="2"/>
      <c r="C84" s="2"/>
      <c r="D84" s="2"/>
      <c r="E84" s="2"/>
      <c r="F84" s="2"/>
      <c r="G84" s="12"/>
      <c r="H84" s="12"/>
      <c r="I84" s="13"/>
      <c r="J84" s="13"/>
      <c r="K84" s="13"/>
    </row>
    <row r="85" spans="1:11" s="3" customFormat="1" ht="12.75">
      <c r="A85" s="2"/>
      <c r="B85" s="2"/>
      <c r="C85" s="2"/>
      <c r="D85" s="2"/>
      <c r="E85" s="2"/>
      <c r="F85" s="12"/>
      <c r="G85" s="12"/>
      <c r="H85" s="12"/>
      <c r="I85" s="13"/>
      <c r="J85" s="13"/>
      <c r="K85" s="13"/>
    </row>
    <row r="86" spans="1:11" s="3" customFormat="1" ht="12.75">
      <c r="A86" s="2"/>
      <c r="B86" s="2"/>
      <c r="C86" s="2"/>
      <c r="D86" s="2"/>
      <c r="E86" s="2"/>
      <c r="F86" s="12"/>
      <c r="G86" s="2"/>
      <c r="H86" s="2"/>
      <c r="I86" s="13"/>
      <c r="J86" s="13"/>
      <c r="K86" s="13"/>
    </row>
    <row r="87" spans="1:11" s="3" customFormat="1" ht="12.75">
      <c r="A87" s="2"/>
      <c r="B87" s="2"/>
      <c r="C87" s="2"/>
      <c r="D87" s="2"/>
      <c r="E87" s="2"/>
      <c r="F87" s="12"/>
      <c r="G87" s="2"/>
      <c r="H87" s="2"/>
      <c r="I87" s="13"/>
      <c r="J87" s="13"/>
      <c r="K87" s="13"/>
    </row>
    <row r="88" spans="1:11" s="3" customFormat="1" ht="12.75">
      <c r="A88" s="2"/>
      <c r="B88" s="2"/>
      <c r="C88" s="2"/>
      <c r="D88" s="2"/>
      <c r="E88" s="2"/>
      <c r="F88" s="12"/>
      <c r="G88" s="2"/>
      <c r="H88" s="2"/>
      <c r="I88" s="13"/>
      <c r="J88" s="13"/>
      <c r="K88" s="13"/>
    </row>
    <row r="89" spans="1:11">
      <c r="F89" s="12"/>
      <c r="I89" s="13"/>
      <c r="J89" s="13"/>
    </row>
  </sheetData>
  <mergeCells count="6">
    <mergeCell ref="A1:H1"/>
    <mergeCell ref="A3:B3"/>
    <mergeCell ref="A4:B4"/>
    <mergeCell ref="C45:D45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формокомплект</vt:lpstr>
      <vt:lpstr>формокомплект!Область_печати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2017-07-18T08:41:23Z</dcterms:modified>
</cp:coreProperties>
</file>